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2019" sheetId="2" r:id="rId1"/>
    <sheet name="2020" sheetId="4" r:id="rId2"/>
    <sheet name="2021" sheetId="5" r:id="rId3"/>
  </sheets>
  <definedNames>
    <definedName name="IS_DOCUMENT" localSheetId="0">'2019'!#REF!</definedName>
  </definedNames>
  <calcPr calcId="124519"/>
</workbook>
</file>

<file path=xl/calcChain.xml><?xml version="1.0" encoding="utf-8"?>
<calcChain xmlns="http://schemas.openxmlformats.org/spreadsheetml/2006/main">
  <c r="BK59" i="5"/>
  <c r="BG58"/>
  <c r="BG49"/>
  <c r="BG45"/>
  <c r="BK39"/>
  <c r="BG39"/>
  <c r="BJ58" i="4"/>
  <c r="BJ46"/>
  <c r="BF57"/>
  <c r="BF51"/>
  <c r="BF49"/>
  <c r="BF45"/>
  <c r="BG11" i="5"/>
  <c r="BF39" i="4"/>
  <c r="BF11"/>
  <c r="BE34"/>
  <c r="BE28"/>
  <c r="BE24"/>
  <c r="BG39" i="2"/>
  <c r="BG11" l="1"/>
  <c r="BE59" i="5"/>
  <c r="BE58"/>
  <c r="BE57"/>
  <c r="BE56"/>
  <c r="BE55"/>
  <c r="BE54"/>
  <c r="BE53"/>
  <c r="BE52"/>
  <c r="BE51"/>
  <c r="BE50"/>
  <c r="BE49"/>
  <c r="BE48"/>
  <c r="BE47"/>
  <c r="BE46"/>
  <c r="BE45"/>
  <c r="BE44"/>
  <c r="BE43"/>
  <c r="BE42"/>
  <c r="BE41"/>
  <c r="BE37"/>
  <c r="BE36"/>
  <c r="BE35"/>
  <c r="BE34"/>
  <c r="BK32"/>
  <c r="BG32"/>
  <c r="BE29"/>
  <c r="BE28"/>
  <c r="BE27"/>
  <c r="BE26"/>
  <c r="BE25"/>
  <c r="BE24"/>
  <c r="BK22"/>
  <c r="BG22"/>
  <c r="BE15"/>
  <c r="BE14"/>
  <c r="BK13"/>
  <c r="BE13"/>
  <c r="BK11"/>
  <c r="BK9" s="1"/>
  <c r="BG9"/>
  <c r="BE58" i="4"/>
  <c r="BE57"/>
  <c r="BE56"/>
  <c r="BE55"/>
  <c r="BE54"/>
  <c r="BE53"/>
  <c r="BE52"/>
  <c r="BE51"/>
  <c r="BE50"/>
  <c r="BE49"/>
  <c r="BE48"/>
  <c r="BE47"/>
  <c r="BE46"/>
  <c r="BE45"/>
  <c r="BE44"/>
  <c r="BE43"/>
  <c r="BE42"/>
  <c r="BE41"/>
  <c r="BJ39"/>
  <c r="BE37"/>
  <c r="BE36"/>
  <c r="BE35"/>
  <c r="BJ32"/>
  <c r="BF32"/>
  <c r="BE29"/>
  <c r="BE27"/>
  <c r="BE26"/>
  <c r="BE25"/>
  <c r="BJ22"/>
  <c r="BF22"/>
  <c r="BE15"/>
  <c r="BE14"/>
  <c r="BJ13"/>
  <c r="BE13"/>
  <c r="BJ11"/>
  <c r="BE11" s="1"/>
  <c r="BF9"/>
  <c r="BK11" i="2"/>
  <c r="BK9" s="1"/>
  <c r="BE13"/>
  <c r="BK13"/>
  <c r="BE14"/>
  <c r="BE15"/>
  <c r="BG22"/>
  <c r="BK22"/>
  <c r="BE24"/>
  <c r="BE25"/>
  <c r="BE26"/>
  <c r="BE27"/>
  <c r="BE28"/>
  <c r="BE29"/>
  <c r="BG32"/>
  <c r="BK32"/>
  <c r="BE34"/>
  <c r="BE35"/>
  <c r="BE36"/>
  <c r="BE37"/>
  <c r="BK39"/>
  <c r="BE39" s="1"/>
  <c r="BE41"/>
  <c r="BE42"/>
  <c r="BE43"/>
  <c r="BE44"/>
  <c r="BE45"/>
  <c r="BE46"/>
  <c r="BE47"/>
  <c r="BE48"/>
  <c r="BE49"/>
  <c r="BE50"/>
  <c r="BE51"/>
  <c r="BE52"/>
  <c r="BE53"/>
  <c r="BE54"/>
  <c r="BE55"/>
  <c r="BE56"/>
  <c r="BE57"/>
  <c r="BE58"/>
  <c r="BG21" i="5" l="1"/>
  <c r="BE9"/>
  <c r="BJ9" i="4"/>
  <c r="BE22" i="2"/>
  <c r="BE32"/>
  <c r="BE11"/>
  <c r="BG9"/>
  <c r="BE9" s="1"/>
  <c r="BE39" i="5"/>
  <c r="BE11"/>
  <c r="BE22"/>
  <c r="BE32"/>
  <c r="BK21"/>
  <c r="BE39" i="4"/>
  <c r="BJ21"/>
  <c r="BF21"/>
  <c r="BE9"/>
  <c r="BE32"/>
  <c r="BE22"/>
  <c r="BG21" i="2"/>
  <c r="BK21"/>
  <c r="BE21" i="5" l="1"/>
  <c r="BE21" i="4"/>
  <c r="BE21" i="2"/>
</calcChain>
</file>

<file path=xl/sharedStrings.xml><?xml version="1.0" encoding="utf-8"?>
<sst xmlns="http://schemas.openxmlformats.org/spreadsheetml/2006/main" count="851" uniqueCount="79">
  <si>
    <t>Наименование показателя</t>
  </si>
  <si>
    <t>Код строки</t>
  </si>
  <si>
    <t>Код по бюджетной классификации Российской Федерации</t>
  </si>
  <si>
    <t>Объем финансового обеспечения, руб (с точностью до двух знаков после запятой - 0,00)</t>
  </si>
  <si>
    <t>Сумма возврата дебиторской задолженности прошлых лет</t>
  </si>
  <si>
    <t>в том числе: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</si>
  <si>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</si>
  <si>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</si>
  <si>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</si>
  <si>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</si>
  <si>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операции
по лицевым счетам, открытым
в органах Федерального казначейства</t>
  </si>
  <si>
    <t>всего</t>
  </si>
  <si>
    <t>их них гранты</t>
  </si>
  <si>
    <t/>
  </si>
  <si>
    <t>Остаток средств на начало года</t>
  </si>
  <si>
    <t>500</t>
  </si>
  <si>
    <t>X</t>
  </si>
  <si>
    <t>Остаток средств на конец года</t>
  </si>
  <si>
    <t>субсидия на финансовое обеспечение выполнения муниципального задания</t>
  </si>
  <si>
    <t>Поступления от доходов, всего:</t>
  </si>
  <si>
    <t>в том числе доходы от собственности</t>
  </si>
  <si>
    <t>доходы от оказания услуг, работ</t>
  </si>
  <si>
    <t>доходы от штрафов, пеней, иных сумм принудительного изъятия</t>
  </si>
  <si>
    <t>безвозмездные поступления от наднациональных организаций, правительств иностранных государств, международных финансовых организаций</t>
  </si>
  <si>
    <t>иные субсидии, предоставленные из бюджета</t>
  </si>
  <si>
    <t>прочие доходы</t>
  </si>
  <si>
    <t>доходы от операций с активами</t>
  </si>
  <si>
    <t>Выплаты по расходам, всего:</t>
  </si>
  <si>
    <t>в том числе на: выплату персоналу всего:</t>
  </si>
  <si>
    <t>социальные и иные выплаты населению, всего</t>
  </si>
  <si>
    <t xml:space="preserve">из них:                                      </t>
  </si>
  <si>
    <t>уплату налогов, сборов и иных платежей, всего</t>
  </si>
  <si>
    <t>прочие расходы (кроме расходов на закупку товаров, работ, услуг)</t>
  </si>
  <si>
    <t>расходы на закупку товаров, работ, услуг, всего</t>
  </si>
  <si>
    <t>Поступление финансовых активов, всего:</t>
  </si>
  <si>
    <t>из них: увеличение остатков средств</t>
  </si>
  <si>
    <t>прочие поступления</t>
  </si>
  <si>
    <t>Выбытие финансовых активов, всего</t>
  </si>
  <si>
    <t>Из них: уменьшение остатков средств</t>
  </si>
  <si>
    <t>прочие выбытия</t>
  </si>
  <si>
    <t>Код субсидии</t>
  </si>
  <si>
    <t>Отраслевой код</t>
  </si>
  <si>
    <t>КФСР</t>
  </si>
  <si>
    <t>Объем финансового обеспечения, очередной финансовый год. руб</t>
  </si>
  <si>
    <t>130</t>
  </si>
  <si>
    <t>13000000000000000</t>
  </si>
  <si>
    <t>07.03</t>
  </si>
  <si>
    <t>111</t>
  </si>
  <si>
    <t>112</t>
  </si>
  <si>
    <t>119</t>
  </si>
  <si>
    <t>852</t>
  </si>
  <si>
    <t>Услуги связи</t>
  </si>
  <si>
    <t>Транспортные услуги</t>
  </si>
  <si>
    <t>Коммунальные услуги</t>
  </si>
  <si>
    <t>Арендная плата за пользованием имуществом</t>
  </si>
  <si>
    <t>Работы, услуги по содержанию имущества</t>
  </si>
  <si>
    <t>Прочие работы, услуги</t>
  </si>
  <si>
    <t>Прочие расходы</t>
  </si>
  <si>
    <t>Увеличение стоимости основных средств</t>
  </si>
  <si>
    <t>Увеличение стоимости материальных запасов</t>
  </si>
  <si>
    <t>244</t>
  </si>
  <si>
    <t>Прочие выплаты</t>
  </si>
  <si>
    <t>Начисления на выплаты по оплате труда</t>
  </si>
  <si>
    <t>07.07</t>
  </si>
  <si>
    <t>III. Показатели по поступлениям и выплатам учреждения на 2019 год</t>
  </si>
  <si>
    <t>Субсидии на выполнение государственного (муниципального) задания</t>
  </si>
  <si>
    <t>504000000</t>
  </si>
  <si>
    <t>Поступления от оказания государственным (муниципальным) учреждением (подразделением) услуг (выполнение работ), предоставления которых для физических и юридических лиц осуществляется на платной основе, всего</t>
  </si>
  <si>
    <t>503000000</t>
  </si>
  <si>
    <t>Поступления от оказания государственным (муниципальным) учреждением (подразделением) услуг (выполнение работ), предоставления которых для физических и юридических лиц осуществляется на платной основе сверх муниципального задания, всего</t>
  </si>
  <si>
    <t>100</t>
  </si>
  <si>
    <t>из них:</t>
  </si>
  <si>
    <t>Х</t>
  </si>
  <si>
    <t>Заработная плата</t>
  </si>
  <si>
    <t>уплата прочих налогов и сборов</t>
  </si>
  <si>
    <t>853</t>
  </si>
  <si>
    <t>уплата иных платежей</t>
  </si>
  <si>
    <t>III. Показатели по поступлениям и выплатам учреждения на 2020 год</t>
  </si>
  <si>
    <t>III. Показатели по поступлениям и выплатам учреждения на 2021 год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</si>
</sst>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8"/>
      <name val="Times New Roman"/>
    </font>
    <font>
      <b/>
      <sz val="8"/>
      <name val="Times New Roman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/>
    <xf numFmtId="0" fontId="1" fillId="0" borderId="1" xfId="0" applyFont="1" applyBorder="1" applyAlignment="1" applyProtection="1">
      <alignment horizontal="center"/>
    </xf>
    <xf numFmtId="49" fontId="1" fillId="0" borderId="8" xfId="0" applyNumberFormat="1" applyFont="1" applyBorder="1" applyAlignment="1" applyProtection="1">
      <alignment horizontal="center" vertical="center" wrapText="1"/>
    </xf>
    <xf numFmtId="2" fontId="1" fillId="0" borderId="8" xfId="0" applyNumberFormat="1" applyFont="1" applyBorder="1" applyAlignment="1" applyProtection="1">
      <alignment horizontal="center" vertical="center"/>
    </xf>
    <xf numFmtId="0" fontId="0" fillId="0" borderId="0" xfId="0"/>
    <xf numFmtId="0" fontId="1" fillId="0" borderId="3" xfId="0" applyFont="1" applyBorder="1" applyAlignment="1" applyProtection="1">
      <alignment horizontal="center" wrapText="1"/>
    </xf>
    <xf numFmtId="0" fontId="0" fillId="0" borderId="0" xfId="0"/>
    <xf numFmtId="0" fontId="2" fillId="0" borderId="0" xfId="0" applyFont="1" applyBorder="1" applyAlignment="1" applyProtection="1">
      <alignment horizontal="center" vertical="center" wrapText="1"/>
    </xf>
    <xf numFmtId="0" fontId="0" fillId="0" borderId="0" xfId="0"/>
    <xf numFmtId="0" fontId="1" fillId="0" borderId="5" xfId="0" applyFont="1" applyBorder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 vertical="center" wrapText="1"/>
    </xf>
    <xf numFmtId="49" fontId="4" fillId="0" borderId="8" xfId="0" applyNumberFormat="1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wrapText="1"/>
    </xf>
    <xf numFmtId="0" fontId="3" fillId="0" borderId="5" xfId="0" applyFont="1" applyBorder="1" applyAlignment="1" applyProtection="1">
      <alignment horizontal="center" vertical="center" wrapText="1"/>
    </xf>
    <xf numFmtId="49" fontId="3" fillId="0" borderId="8" xfId="0" applyNumberFormat="1" applyFont="1" applyBorder="1" applyAlignment="1" applyProtection="1">
      <alignment horizontal="center" vertical="center" wrapText="1"/>
    </xf>
    <xf numFmtId="2" fontId="3" fillId="0" borderId="8" xfId="0" applyNumberFormat="1" applyFont="1" applyBorder="1" applyAlignment="1" applyProtection="1">
      <alignment horizontal="center" vertical="center"/>
    </xf>
    <xf numFmtId="0" fontId="5" fillId="0" borderId="0" xfId="0" applyFont="1"/>
    <xf numFmtId="0" fontId="4" fillId="0" borderId="3" xfId="0" applyFont="1" applyBorder="1" applyAlignment="1" applyProtection="1">
      <alignment horizontal="center" wrapText="1"/>
    </xf>
    <xf numFmtId="0" fontId="4" fillId="0" borderId="5" xfId="0" applyFont="1" applyBorder="1" applyAlignment="1" applyProtection="1">
      <alignment horizontal="center" vertical="center" wrapText="1"/>
    </xf>
    <xf numFmtId="2" fontId="4" fillId="0" borderId="8" xfId="0" applyNumberFormat="1" applyFont="1" applyBorder="1" applyAlignment="1" applyProtection="1">
      <alignment horizontal="center" vertical="center"/>
    </xf>
    <xf numFmtId="0" fontId="6" fillId="0" borderId="0" xfId="0" applyFont="1"/>
    <xf numFmtId="0" fontId="4" fillId="0" borderId="8" xfId="0" applyFont="1" applyBorder="1" applyAlignment="1">
      <alignment horizontal="center" vertical="center"/>
    </xf>
    <xf numFmtId="0" fontId="1" fillId="0" borderId="5" xfId="0" applyFont="1" applyBorder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center" wrapText="1"/>
    </xf>
    <xf numFmtId="0" fontId="0" fillId="0" borderId="0" xfId="0"/>
    <xf numFmtId="0" fontId="3" fillId="0" borderId="3" xfId="0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left" vertical="top" wrapText="1"/>
    </xf>
    <xf numFmtId="0" fontId="0" fillId="0" borderId="4" xfId="0" applyBorder="1" applyAlignment="1">
      <alignment vertical="top" wrapText="1"/>
    </xf>
    <xf numFmtId="0" fontId="1" fillId="0" borderId="4" xfId="0" applyFont="1" applyBorder="1" applyAlignment="1" applyProtection="1">
      <alignment horizontal="left" wrapText="1"/>
    </xf>
    <xf numFmtId="0" fontId="4" fillId="0" borderId="3" xfId="0" applyFont="1" applyBorder="1" applyAlignment="1" applyProtection="1">
      <alignment horizontal="center" wrapText="1"/>
    </xf>
    <xf numFmtId="0" fontId="0" fillId="0" borderId="0" xfId="0"/>
    <xf numFmtId="0" fontId="1" fillId="0" borderId="5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0" fillId="0" borderId="4" xfId="0" applyBorder="1" applyAlignment="1">
      <alignment vertical="top" wrapText="1"/>
    </xf>
    <xf numFmtId="0" fontId="4" fillId="0" borderId="3" xfId="0" applyFont="1" applyBorder="1" applyAlignment="1" applyProtection="1">
      <alignment horizontal="center" wrapText="1"/>
    </xf>
    <xf numFmtId="0" fontId="1" fillId="0" borderId="5" xfId="0" applyFont="1" applyBorder="1" applyAlignment="1" applyProtection="1">
      <alignment horizontal="left" vertical="top" wrapText="1"/>
    </xf>
    <xf numFmtId="0" fontId="1" fillId="0" borderId="4" xfId="0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3" fillId="0" borderId="3" xfId="0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0" fillId="0" borderId="0" xfId="0"/>
    <xf numFmtId="0" fontId="1" fillId="0" borderId="8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vertical="top" wrapText="1"/>
    </xf>
    <xf numFmtId="0" fontId="0" fillId="0" borderId="4" xfId="0" applyBorder="1" applyAlignment="1">
      <alignment vertical="top" wrapText="1"/>
    </xf>
    <xf numFmtId="0" fontId="4" fillId="0" borderId="3" xfId="0" applyFont="1" applyBorder="1" applyAlignment="1" applyProtection="1">
      <alignment horizontal="center"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1" fillId="0" borderId="4" xfId="0" applyFont="1" applyBorder="1" applyAlignment="1" applyProtection="1">
      <alignment horizontal="left" vertical="top" wrapText="1"/>
    </xf>
    <xf numFmtId="0" fontId="1" fillId="0" borderId="5" xfId="0" applyFont="1" applyBorder="1" applyAlignment="1" applyProtection="1">
      <alignment horizontal="left" vertical="top" wrapText="1"/>
    </xf>
    <xf numFmtId="0" fontId="1" fillId="0" borderId="4" xfId="0" applyFont="1" applyBorder="1" applyAlignment="1" applyProtection="1">
      <alignment vertical="top" wrapText="1"/>
    </xf>
    <xf numFmtId="0" fontId="4" fillId="0" borderId="4" xfId="0" applyFont="1" applyBorder="1" applyAlignment="1" applyProtection="1">
      <alignment horizontal="left" vertical="top" wrapText="1"/>
    </xf>
    <xf numFmtId="0" fontId="4" fillId="0" borderId="5" xfId="0" applyFont="1" applyBorder="1" applyAlignment="1" applyProtection="1">
      <alignment horizontal="left" vertical="top" wrapText="1"/>
    </xf>
    <xf numFmtId="0" fontId="3" fillId="0" borderId="4" xfId="0" applyFont="1" applyBorder="1" applyAlignment="1" applyProtection="1">
      <alignment vertical="top" wrapText="1"/>
    </xf>
    <xf numFmtId="0" fontId="3" fillId="0" borderId="4" xfId="0" applyFont="1" applyBorder="1" applyAlignment="1" applyProtection="1">
      <alignment horizontal="left" vertical="top" wrapText="1"/>
    </xf>
    <xf numFmtId="0" fontId="3" fillId="0" borderId="5" xfId="0" applyFont="1" applyBorder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left" wrapText="1"/>
    </xf>
    <xf numFmtId="0" fontId="1" fillId="0" borderId="4" xfId="0" applyFont="1" applyBorder="1" applyAlignment="1" applyProtection="1">
      <alignment horizontal="left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vertical="top" wrapText="1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BM66"/>
  <sheetViews>
    <sheetView tabSelected="1" topLeftCell="AY1" workbookViewId="0">
      <selection activeCell="BK59" sqref="BK59"/>
    </sheetView>
  </sheetViews>
  <sheetFormatPr defaultRowHeight="10.15" customHeight="1"/>
  <cols>
    <col min="1" max="48" width="0.28515625" customWidth="1"/>
    <col min="49" max="49" width="7.7109375" customWidth="1"/>
    <col min="50" max="50" width="7.7109375" style="37" customWidth="1"/>
    <col min="51" max="51" width="5.28515625" customWidth="1"/>
    <col min="52" max="52" width="6.7109375" customWidth="1"/>
    <col min="53" max="53" width="8.7109375" customWidth="1"/>
    <col min="54" max="54" width="8.7109375" style="10" customWidth="1"/>
    <col min="55" max="55" width="15.85546875" style="10" customWidth="1"/>
    <col min="56" max="56" width="7.7109375" style="10" customWidth="1"/>
    <col min="57" max="57" width="12.7109375" customWidth="1"/>
    <col min="58" max="58" width="8.85546875" hidden="1" customWidth="1"/>
    <col min="59" max="59" width="12" style="8" customWidth="1"/>
    <col min="60" max="61" width="9.7109375" customWidth="1"/>
    <col min="62" max="62" width="15.140625" customWidth="1"/>
    <col min="63" max="63" width="15.28515625" customWidth="1"/>
    <col min="64" max="64" width="8.140625" customWidth="1"/>
    <col min="65" max="65" width="8.85546875" hidden="1" customWidth="1"/>
  </cols>
  <sheetData>
    <row r="1" spans="1:65" ht="12.75" customHeight="1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39"/>
    </row>
    <row r="2" spans="1:65" ht="12.75">
      <c r="A2" s="77" t="s">
        <v>64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2"/>
    </row>
    <row r="3" spans="1:65" ht="12.75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29"/>
      <c r="AY3" s="1"/>
      <c r="AZ3" s="1"/>
      <c r="BA3" s="1"/>
      <c r="BB3" s="13"/>
      <c r="BC3" s="13"/>
      <c r="BD3" s="13"/>
      <c r="BE3" s="1"/>
      <c r="BF3" s="1"/>
      <c r="BG3" s="9"/>
      <c r="BH3" s="2"/>
      <c r="BI3" s="2"/>
      <c r="BJ3" s="2"/>
      <c r="BK3" s="2"/>
      <c r="BL3" s="2"/>
      <c r="BM3" s="2"/>
    </row>
    <row r="4" spans="1:65" ht="12.75" customHeight="1">
      <c r="A4" s="82" t="s">
        <v>0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4"/>
      <c r="AZ4" s="72" t="s">
        <v>1</v>
      </c>
      <c r="BA4" s="72" t="s">
        <v>2</v>
      </c>
      <c r="BB4" s="66" t="s">
        <v>40</v>
      </c>
      <c r="BC4" s="66" t="s">
        <v>41</v>
      </c>
      <c r="BD4" s="66" t="s">
        <v>42</v>
      </c>
      <c r="BE4" s="70" t="s">
        <v>3</v>
      </c>
      <c r="BF4" s="71"/>
      <c r="BG4" s="71"/>
      <c r="BH4" s="71"/>
      <c r="BI4" s="71"/>
      <c r="BJ4" s="71"/>
      <c r="BK4" s="71"/>
      <c r="BL4" s="71"/>
      <c r="BM4" s="71"/>
    </row>
    <row r="5" spans="1:65" ht="12.75" customHeight="1">
      <c r="A5" s="85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7"/>
      <c r="AZ5" s="91"/>
      <c r="BA5" s="91"/>
      <c r="BB5" s="67"/>
      <c r="BC5" s="67"/>
      <c r="BD5" s="67"/>
      <c r="BE5" s="66" t="s">
        <v>43</v>
      </c>
      <c r="BF5" s="72" t="s">
        <v>4</v>
      </c>
      <c r="BG5" s="79" t="s">
        <v>5</v>
      </c>
      <c r="BH5" s="92"/>
      <c r="BI5" s="92"/>
      <c r="BJ5" s="92"/>
      <c r="BK5" s="92"/>
      <c r="BL5" s="92"/>
      <c r="BM5" s="92"/>
    </row>
    <row r="6" spans="1:65" ht="112.9" customHeight="1">
      <c r="A6" s="85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7"/>
      <c r="AZ6" s="91"/>
      <c r="BA6" s="91"/>
      <c r="BB6" s="67"/>
      <c r="BC6" s="67"/>
      <c r="BD6" s="67"/>
      <c r="BE6" s="67"/>
      <c r="BF6" s="91"/>
      <c r="BG6" s="93" t="s">
        <v>18</v>
      </c>
      <c r="BH6" s="72" t="s">
        <v>6</v>
      </c>
      <c r="BI6" s="72" t="s">
        <v>7</v>
      </c>
      <c r="BJ6" s="72" t="s">
        <v>8</v>
      </c>
      <c r="BK6" s="79" t="s">
        <v>9</v>
      </c>
      <c r="BL6" s="80"/>
      <c r="BM6" s="72" t="s">
        <v>10</v>
      </c>
    </row>
    <row r="7" spans="1:65" ht="22.35" customHeight="1">
      <c r="A7" s="88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90"/>
      <c r="AZ7" s="73"/>
      <c r="BA7" s="73"/>
      <c r="BB7" s="68"/>
      <c r="BC7" s="68"/>
      <c r="BD7" s="68"/>
      <c r="BE7" s="68"/>
      <c r="BF7" s="73"/>
      <c r="BG7" s="94"/>
      <c r="BH7" s="73"/>
      <c r="BI7" s="73"/>
      <c r="BJ7" s="73"/>
      <c r="BK7" s="31" t="s">
        <v>11</v>
      </c>
      <c r="BL7" s="31" t="s">
        <v>12</v>
      </c>
      <c r="BM7" s="73"/>
    </row>
    <row r="8" spans="1:65" ht="11.1" customHeight="1">
      <c r="A8" s="70">
        <v>1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81"/>
      <c r="AZ8" s="3">
        <v>2</v>
      </c>
      <c r="BA8" s="32">
        <v>3</v>
      </c>
      <c r="BB8" s="32">
        <v>4</v>
      </c>
      <c r="BC8" s="32">
        <v>5</v>
      </c>
      <c r="BD8" s="32">
        <v>6</v>
      </c>
      <c r="BE8" s="32">
        <v>7</v>
      </c>
      <c r="BF8" s="32">
        <v>7</v>
      </c>
      <c r="BG8" s="32">
        <v>8</v>
      </c>
      <c r="BH8" s="32">
        <v>9</v>
      </c>
      <c r="BI8" s="32">
        <v>10</v>
      </c>
      <c r="BJ8" s="32">
        <v>11</v>
      </c>
      <c r="BK8" s="31">
        <v>12</v>
      </c>
      <c r="BL8" s="31">
        <v>13</v>
      </c>
      <c r="BM8" s="30">
        <v>14</v>
      </c>
    </row>
    <row r="9" spans="1:65" s="19" customFormat="1" ht="22.35" customHeight="1">
      <c r="A9" s="76"/>
      <c r="B9" s="61" t="s">
        <v>19</v>
      </c>
      <c r="C9" s="62" t="s">
        <v>13</v>
      </c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3"/>
      <c r="AZ9" s="16">
        <v>100</v>
      </c>
      <c r="BA9" s="17" t="s">
        <v>16</v>
      </c>
      <c r="BB9" s="17"/>
      <c r="BC9" s="17"/>
      <c r="BD9" s="17"/>
      <c r="BE9" s="18">
        <f>BG9+BK9</f>
        <v>10802000</v>
      </c>
      <c r="BF9" s="18"/>
      <c r="BG9" s="18">
        <f>BG11</f>
        <v>6002000</v>
      </c>
      <c r="BH9" s="18"/>
      <c r="BI9" s="18"/>
      <c r="BJ9" s="18"/>
      <c r="BK9" s="18">
        <f>BK11</f>
        <v>4800000</v>
      </c>
      <c r="BL9" s="18"/>
      <c r="BM9" s="18"/>
    </row>
    <row r="10" spans="1:65" s="6" customFormat="1" ht="22.5" customHeight="1">
      <c r="A10" s="7"/>
      <c r="B10" s="58" t="s">
        <v>20</v>
      </c>
      <c r="C10" s="56" t="s">
        <v>13</v>
      </c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7"/>
      <c r="AZ10" s="38">
        <v>110</v>
      </c>
      <c r="BA10" s="4"/>
      <c r="BB10" s="4"/>
      <c r="BC10" s="4"/>
      <c r="BD10" s="4"/>
      <c r="BE10" s="5"/>
      <c r="BF10" s="5"/>
      <c r="BG10" s="4" t="s">
        <v>16</v>
      </c>
      <c r="BH10" s="4" t="s">
        <v>16</v>
      </c>
      <c r="BI10" s="4" t="s">
        <v>16</v>
      </c>
      <c r="BJ10" s="4" t="s">
        <v>16</v>
      </c>
      <c r="BK10" s="4" t="s">
        <v>16</v>
      </c>
      <c r="BL10" s="4" t="s">
        <v>16</v>
      </c>
      <c r="BM10" s="5"/>
    </row>
    <row r="11" spans="1:65" s="27" customFormat="1" ht="28.5" customHeight="1">
      <c r="A11" s="26"/>
      <c r="B11" s="58" t="s">
        <v>21</v>
      </c>
      <c r="C11" s="56" t="s">
        <v>13</v>
      </c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7"/>
      <c r="AZ11" s="38">
        <v>120</v>
      </c>
      <c r="BA11" s="4" t="s">
        <v>44</v>
      </c>
      <c r="BB11" s="4" t="s">
        <v>16</v>
      </c>
      <c r="BC11" s="4" t="s">
        <v>16</v>
      </c>
      <c r="BD11" s="4" t="s">
        <v>46</v>
      </c>
      <c r="BE11" s="5">
        <f>BG11+BK11</f>
        <v>10802000</v>
      </c>
      <c r="BF11" s="5"/>
      <c r="BG11" s="5">
        <f>BG13</f>
        <v>6002000</v>
      </c>
      <c r="BH11" s="4" t="s">
        <v>16</v>
      </c>
      <c r="BI11" s="4" t="s">
        <v>16</v>
      </c>
      <c r="BJ11" s="5"/>
      <c r="BK11" s="5">
        <f>BK14+BK15</f>
        <v>4800000</v>
      </c>
      <c r="BL11" s="5"/>
      <c r="BM11" s="5"/>
    </row>
    <row r="12" spans="1:65" s="27" customFormat="1" ht="22.35" customHeight="1">
      <c r="A12" s="26"/>
      <c r="B12" s="58" t="s">
        <v>30</v>
      </c>
      <c r="C12" s="56" t="s">
        <v>13</v>
      </c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7"/>
      <c r="AZ12" s="4" t="s">
        <v>16</v>
      </c>
      <c r="BA12" s="4"/>
      <c r="BB12" s="4"/>
      <c r="BC12" s="4"/>
      <c r="BD12" s="4"/>
      <c r="BE12" s="5"/>
      <c r="BF12" s="5"/>
      <c r="BG12" s="5"/>
      <c r="BH12" s="5"/>
      <c r="BI12" s="5"/>
      <c r="BJ12" s="5"/>
      <c r="BK12" s="5"/>
      <c r="BL12" s="5"/>
      <c r="BM12" s="5"/>
    </row>
    <row r="13" spans="1:65" s="27" customFormat="1" ht="30" customHeight="1">
      <c r="A13" s="26"/>
      <c r="B13" s="58" t="s">
        <v>65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69"/>
      <c r="AZ13" s="38"/>
      <c r="BA13" s="4" t="s">
        <v>44</v>
      </c>
      <c r="BB13" s="4" t="s">
        <v>66</v>
      </c>
      <c r="BC13" s="4" t="s">
        <v>45</v>
      </c>
      <c r="BD13" s="4" t="s">
        <v>46</v>
      </c>
      <c r="BE13" s="5">
        <f>BG13</f>
        <v>6002000</v>
      </c>
      <c r="BF13" s="5"/>
      <c r="BG13" s="5">
        <v>6002000</v>
      </c>
      <c r="BH13" s="4" t="s">
        <v>16</v>
      </c>
      <c r="BI13" s="4" t="s">
        <v>16</v>
      </c>
      <c r="BJ13" s="5"/>
      <c r="BK13" s="5">
        <f>BL13</f>
        <v>0</v>
      </c>
      <c r="BL13" s="5"/>
      <c r="BM13" s="5"/>
    </row>
    <row r="14" spans="1:65" s="6" customFormat="1" ht="81" customHeight="1">
      <c r="A14" s="7"/>
      <c r="B14" s="58" t="s">
        <v>67</v>
      </c>
      <c r="C14" s="56" t="s">
        <v>13</v>
      </c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7"/>
      <c r="AZ14" s="38"/>
      <c r="BA14" s="4" t="s">
        <v>44</v>
      </c>
      <c r="BB14" s="4" t="s">
        <v>68</v>
      </c>
      <c r="BC14" s="4" t="s">
        <v>45</v>
      </c>
      <c r="BD14" s="4" t="s">
        <v>46</v>
      </c>
      <c r="BE14" s="5">
        <f>BK14+BG14</f>
        <v>0</v>
      </c>
      <c r="BF14" s="5"/>
      <c r="BG14" s="24"/>
      <c r="BH14" s="4" t="s">
        <v>16</v>
      </c>
      <c r="BI14" s="4" t="s">
        <v>16</v>
      </c>
      <c r="BJ14" s="5"/>
      <c r="BK14" s="5">
        <v>0</v>
      </c>
      <c r="BL14" s="5">
        <v>0</v>
      </c>
      <c r="BM14" s="5"/>
    </row>
    <row r="15" spans="1:65" s="27" customFormat="1" ht="76.5" customHeight="1">
      <c r="A15" s="26"/>
      <c r="B15" s="58" t="s">
        <v>69</v>
      </c>
      <c r="C15" s="56" t="s">
        <v>13</v>
      </c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7"/>
      <c r="AZ15" s="38"/>
      <c r="BA15" s="4" t="s">
        <v>44</v>
      </c>
      <c r="BB15" s="4" t="s">
        <v>68</v>
      </c>
      <c r="BC15" s="4" t="s">
        <v>45</v>
      </c>
      <c r="BD15" s="4" t="s">
        <v>46</v>
      </c>
      <c r="BE15" s="5">
        <f>BK15+BG15</f>
        <v>4800000</v>
      </c>
      <c r="BF15" s="5"/>
      <c r="BG15" s="24"/>
      <c r="BH15" s="4" t="s">
        <v>16</v>
      </c>
      <c r="BI15" s="4" t="s">
        <v>16</v>
      </c>
      <c r="BJ15" s="5"/>
      <c r="BK15" s="5">
        <v>4800000</v>
      </c>
      <c r="BL15" s="5">
        <v>0</v>
      </c>
      <c r="BM15" s="5"/>
    </row>
    <row r="16" spans="1:65" s="6" customFormat="1" ht="36.75" customHeight="1">
      <c r="A16" s="7"/>
      <c r="B16" s="58" t="s">
        <v>22</v>
      </c>
      <c r="C16" s="56" t="s">
        <v>13</v>
      </c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7"/>
      <c r="AZ16" s="38">
        <v>130</v>
      </c>
      <c r="BA16" s="4"/>
      <c r="BB16" s="4"/>
      <c r="BC16" s="4"/>
      <c r="BD16" s="4"/>
      <c r="BE16" s="5"/>
      <c r="BF16" s="5"/>
      <c r="BG16" s="4" t="s">
        <v>16</v>
      </c>
      <c r="BH16" s="4" t="s">
        <v>16</v>
      </c>
      <c r="BI16" s="4" t="s">
        <v>16</v>
      </c>
      <c r="BJ16" s="4" t="s">
        <v>16</v>
      </c>
      <c r="BK16" s="5"/>
      <c r="BL16" s="4" t="s">
        <v>16</v>
      </c>
      <c r="BM16" s="5"/>
    </row>
    <row r="17" spans="1:65" s="6" customFormat="1" ht="70.5" customHeight="1">
      <c r="A17" s="7"/>
      <c r="B17" s="58" t="s">
        <v>23</v>
      </c>
      <c r="C17" s="56" t="s">
        <v>13</v>
      </c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7"/>
      <c r="AZ17" s="38">
        <v>140</v>
      </c>
      <c r="BA17" s="4"/>
      <c r="BB17" s="4"/>
      <c r="BC17" s="4"/>
      <c r="BD17" s="4"/>
      <c r="BE17" s="5"/>
      <c r="BF17" s="5"/>
      <c r="BG17" s="4" t="s">
        <v>16</v>
      </c>
      <c r="BH17" s="4" t="s">
        <v>16</v>
      </c>
      <c r="BI17" s="4" t="s">
        <v>16</v>
      </c>
      <c r="BJ17" s="4" t="s">
        <v>16</v>
      </c>
      <c r="BK17" s="5"/>
      <c r="BL17" s="14" t="s">
        <v>16</v>
      </c>
      <c r="BM17" s="5"/>
    </row>
    <row r="18" spans="1:65" s="6" customFormat="1" ht="22.35" customHeight="1">
      <c r="A18" s="7"/>
      <c r="B18" s="58" t="s">
        <v>24</v>
      </c>
      <c r="C18" s="56" t="s">
        <v>13</v>
      </c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7"/>
      <c r="AZ18" s="38">
        <v>150</v>
      </c>
      <c r="BA18" s="4"/>
      <c r="BB18" s="4"/>
      <c r="BC18" s="4"/>
      <c r="BD18" s="4"/>
      <c r="BE18" s="5"/>
      <c r="BF18" s="5"/>
      <c r="BG18" s="4" t="s">
        <v>16</v>
      </c>
      <c r="BH18" s="5"/>
      <c r="BI18" s="5"/>
      <c r="BJ18" s="4" t="s">
        <v>16</v>
      </c>
      <c r="BK18" s="4" t="s">
        <v>16</v>
      </c>
      <c r="BL18" s="4" t="s">
        <v>16</v>
      </c>
      <c r="BM18" s="5"/>
    </row>
    <row r="19" spans="1:65" s="6" customFormat="1" ht="22.35" customHeight="1">
      <c r="A19" s="7"/>
      <c r="B19" s="58" t="s">
        <v>25</v>
      </c>
      <c r="C19" s="56" t="s">
        <v>13</v>
      </c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7"/>
      <c r="AZ19" s="38">
        <v>160</v>
      </c>
      <c r="BA19" s="4"/>
      <c r="BB19" s="4"/>
      <c r="BC19" s="4"/>
      <c r="BD19" s="4"/>
      <c r="BE19" s="5"/>
      <c r="BF19" s="5"/>
      <c r="BG19" s="4" t="s">
        <v>16</v>
      </c>
      <c r="BH19" s="4" t="s">
        <v>16</v>
      </c>
      <c r="BI19" s="4" t="s">
        <v>16</v>
      </c>
      <c r="BJ19" s="4" t="s">
        <v>16</v>
      </c>
      <c r="BK19" s="5"/>
      <c r="BL19" s="5"/>
      <c r="BM19" s="5"/>
    </row>
    <row r="20" spans="1:65" s="6" customFormat="1" ht="22.35" customHeight="1">
      <c r="A20" s="7"/>
      <c r="B20" s="58" t="s">
        <v>26</v>
      </c>
      <c r="C20" s="56" t="s">
        <v>13</v>
      </c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7"/>
      <c r="AZ20" s="38">
        <v>180</v>
      </c>
      <c r="BA20" s="4" t="s">
        <v>16</v>
      </c>
      <c r="BB20" s="4"/>
      <c r="BC20" s="4"/>
      <c r="BD20" s="4"/>
      <c r="BE20" s="5"/>
      <c r="BF20" s="5"/>
      <c r="BG20" s="4" t="s">
        <v>16</v>
      </c>
      <c r="BH20" s="4" t="s">
        <v>16</v>
      </c>
      <c r="BI20" s="4" t="s">
        <v>16</v>
      </c>
      <c r="BJ20" s="4" t="s">
        <v>16</v>
      </c>
      <c r="BK20" s="5"/>
      <c r="BL20" s="4" t="s">
        <v>16</v>
      </c>
      <c r="BM20" s="5"/>
    </row>
    <row r="21" spans="1:65" s="19" customFormat="1" ht="22.35" customHeight="1">
      <c r="A21" s="28"/>
      <c r="B21" s="61" t="s">
        <v>27</v>
      </c>
      <c r="C21" s="62" t="s">
        <v>13</v>
      </c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3"/>
      <c r="AZ21" s="16">
        <v>200</v>
      </c>
      <c r="BA21" s="17" t="s">
        <v>16</v>
      </c>
      <c r="BB21" s="17"/>
      <c r="BC21" s="17"/>
      <c r="BD21" s="17"/>
      <c r="BE21" s="18">
        <f>BG21+BK21</f>
        <v>10802000</v>
      </c>
      <c r="BF21" s="18"/>
      <c r="BG21" s="18">
        <f>BG22+BG32+BG39</f>
        <v>6002000</v>
      </c>
      <c r="BH21" s="18"/>
      <c r="BI21" s="18"/>
      <c r="BJ21" s="18"/>
      <c r="BK21" s="18">
        <f>BK22+BK32+BK39</f>
        <v>4800000</v>
      </c>
      <c r="BL21" s="18"/>
      <c r="BM21" s="18"/>
    </row>
    <row r="22" spans="1:65" s="23" customFormat="1" ht="22.35" customHeight="1">
      <c r="A22" s="36"/>
      <c r="B22" s="51" t="s">
        <v>28</v>
      </c>
      <c r="C22" s="59" t="s">
        <v>13</v>
      </c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60"/>
      <c r="AZ22" s="21">
        <v>210</v>
      </c>
      <c r="BA22" s="14" t="s">
        <v>70</v>
      </c>
      <c r="BB22" s="14"/>
      <c r="BC22" s="14"/>
      <c r="BD22" s="14"/>
      <c r="BE22" s="22">
        <f>BG22+BK22</f>
        <v>5155648</v>
      </c>
      <c r="BF22" s="22"/>
      <c r="BG22" s="22">
        <f>BG24+BG26+BG28</f>
        <v>3471242</v>
      </c>
      <c r="BH22" s="22"/>
      <c r="BI22" s="22"/>
      <c r="BJ22" s="22"/>
      <c r="BK22" s="22">
        <f>BK25+BK27+BK29</f>
        <v>1684406</v>
      </c>
      <c r="BL22" s="22"/>
      <c r="BM22" s="22"/>
    </row>
    <row r="23" spans="1:65" s="10" customFormat="1" ht="24.75" customHeight="1">
      <c r="A23" s="12"/>
      <c r="B23" s="51" t="s">
        <v>71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34"/>
      <c r="AY23" s="11"/>
      <c r="AZ23" s="38" t="s">
        <v>72</v>
      </c>
      <c r="BA23" s="14"/>
      <c r="BB23" s="4"/>
      <c r="BC23" s="4"/>
      <c r="BD23" s="4"/>
      <c r="BE23" s="5"/>
      <c r="BF23" s="5"/>
      <c r="BG23" s="5"/>
      <c r="BH23" s="5"/>
      <c r="BI23" s="5"/>
      <c r="BJ23" s="5"/>
      <c r="BK23" s="5"/>
      <c r="BL23" s="5"/>
      <c r="BM23" s="5"/>
    </row>
    <row r="24" spans="1:65" s="10" customFormat="1" ht="22.5" customHeight="1">
      <c r="A24" s="12"/>
      <c r="B24" s="51" t="s">
        <v>73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34"/>
      <c r="AY24" s="11"/>
      <c r="AZ24" s="38"/>
      <c r="BA24" s="14" t="s">
        <v>47</v>
      </c>
      <c r="BB24" s="4" t="s">
        <v>66</v>
      </c>
      <c r="BC24" s="4" t="s">
        <v>45</v>
      </c>
      <c r="BD24" s="4" t="s">
        <v>46</v>
      </c>
      <c r="BE24" s="5">
        <f t="shared" ref="BE24:BE29" si="0">BG24+BK24</f>
        <v>2666084</v>
      </c>
      <c r="BF24" s="5"/>
      <c r="BG24" s="5">
        <v>2666084</v>
      </c>
      <c r="BH24" s="5"/>
      <c r="BI24" s="5"/>
      <c r="BJ24" s="5"/>
      <c r="BK24" s="5"/>
      <c r="BL24" s="5"/>
      <c r="BM24" s="5"/>
    </row>
    <row r="25" spans="1:65" s="37" customFormat="1" ht="22.5" customHeight="1">
      <c r="A25" s="26"/>
      <c r="B25" s="51" t="s">
        <v>73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34"/>
      <c r="AY25" s="33"/>
      <c r="AZ25" s="38"/>
      <c r="BA25" s="14" t="s">
        <v>47</v>
      </c>
      <c r="BB25" s="4" t="s">
        <v>68</v>
      </c>
      <c r="BC25" s="4" t="s">
        <v>45</v>
      </c>
      <c r="BD25" s="4" t="s">
        <v>46</v>
      </c>
      <c r="BE25" s="5">
        <f t="shared" si="0"/>
        <v>1291403</v>
      </c>
      <c r="BF25" s="5"/>
      <c r="BG25" s="5"/>
      <c r="BH25" s="5"/>
      <c r="BI25" s="5"/>
      <c r="BJ25" s="5"/>
      <c r="BK25" s="5">
        <v>1291403</v>
      </c>
      <c r="BL25" s="5"/>
      <c r="BM25" s="5"/>
    </row>
    <row r="26" spans="1:65" s="37" customFormat="1" ht="23.25" customHeight="1">
      <c r="A26" s="64" t="s">
        <v>61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35"/>
      <c r="AY26" s="33"/>
      <c r="AZ26" s="38"/>
      <c r="BA26" s="14" t="s">
        <v>48</v>
      </c>
      <c r="BB26" s="4" t="s">
        <v>66</v>
      </c>
      <c r="BC26" s="4" t="s">
        <v>45</v>
      </c>
      <c r="BD26" s="4" t="s">
        <v>46</v>
      </c>
      <c r="BE26" s="5">
        <f t="shared" si="0"/>
        <v>0</v>
      </c>
      <c r="BF26" s="5"/>
      <c r="BG26" s="5">
        <v>0</v>
      </c>
      <c r="BH26" s="5"/>
      <c r="BI26" s="5"/>
      <c r="BJ26" s="5"/>
      <c r="BK26" s="5">
        <v>0</v>
      </c>
      <c r="BL26" s="5"/>
      <c r="BM26" s="5"/>
    </row>
    <row r="27" spans="1:65" s="37" customFormat="1" ht="23.25" customHeight="1">
      <c r="A27" s="64" t="s">
        <v>61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35"/>
      <c r="AY27" s="33"/>
      <c r="AZ27" s="38"/>
      <c r="BA27" s="14" t="s">
        <v>48</v>
      </c>
      <c r="BB27" s="4" t="s">
        <v>68</v>
      </c>
      <c r="BC27" s="4" t="s">
        <v>45</v>
      </c>
      <c r="BD27" s="4" t="s">
        <v>46</v>
      </c>
      <c r="BE27" s="5">
        <f t="shared" si="0"/>
        <v>3000</v>
      </c>
      <c r="BF27" s="5"/>
      <c r="BG27" s="5">
        <v>0</v>
      </c>
      <c r="BH27" s="5"/>
      <c r="BI27" s="5"/>
      <c r="BJ27" s="5"/>
      <c r="BK27" s="5">
        <v>3000</v>
      </c>
      <c r="BL27" s="5"/>
      <c r="BM27" s="5"/>
    </row>
    <row r="28" spans="1:65" s="27" customFormat="1" ht="22.5" customHeight="1">
      <c r="A28" s="26"/>
      <c r="B28" s="51" t="s">
        <v>62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34"/>
      <c r="AY28" s="25"/>
      <c r="AZ28" s="38"/>
      <c r="BA28" s="14" t="s">
        <v>49</v>
      </c>
      <c r="BB28" s="4" t="s">
        <v>66</v>
      </c>
      <c r="BC28" s="4" t="s">
        <v>45</v>
      </c>
      <c r="BD28" s="4" t="s">
        <v>46</v>
      </c>
      <c r="BE28" s="5">
        <f t="shared" si="0"/>
        <v>805158</v>
      </c>
      <c r="BF28" s="5"/>
      <c r="BG28" s="5">
        <v>805158</v>
      </c>
      <c r="BH28" s="5"/>
      <c r="BI28" s="5"/>
      <c r="BJ28" s="5"/>
      <c r="BK28" s="5"/>
      <c r="BL28" s="5"/>
      <c r="BM28" s="5"/>
    </row>
    <row r="29" spans="1:65" s="27" customFormat="1" ht="21" customHeight="1">
      <c r="A29" s="26"/>
      <c r="B29" s="51" t="s">
        <v>62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34"/>
      <c r="AY29" s="25"/>
      <c r="AZ29" s="38"/>
      <c r="BA29" s="14" t="s">
        <v>49</v>
      </c>
      <c r="BB29" s="4" t="s">
        <v>68</v>
      </c>
      <c r="BC29" s="4" t="s">
        <v>45</v>
      </c>
      <c r="BD29" s="4" t="s">
        <v>46</v>
      </c>
      <c r="BE29" s="5">
        <f t="shared" si="0"/>
        <v>390003</v>
      </c>
      <c r="BF29" s="5"/>
      <c r="BG29" s="5">
        <v>0</v>
      </c>
      <c r="BH29" s="5"/>
      <c r="BI29" s="5"/>
      <c r="BJ29" s="5"/>
      <c r="BK29" s="5">
        <v>390003</v>
      </c>
      <c r="BL29" s="5"/>
      <c r="BM29" s="5"/>
    </row>
    <row r="30" spans="1:65" s="23" customFormat="1" ht="23.25" customHeight="1">
      <c r="A30" s="36"/>
      <c r="B30" s="53" t="s">
        <v>29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5"/>
      <c r="AZ30" s="21">
        <v>220</v>
      </c>
      <c r="BA30" s="14"/>
      <c r="BB30" s="14"/>
      <c r="BC30" s="14"/>
      <c r="BD30" s="14"/>
      <c r="BE30" s="22"/>
      <c r="BF30" s="22"/>
      <c r="BG30" s="22"/>
      <c r="BH30" s="22"/>
      <c r="BI30" s="22"/>
      <c r="BJ30" s="22"/>
      <c r="BK30" s="22"/>
      <c r="BL30" s="22"/>
      <c r="BM30" s="22"/>
    </row>
    <row r="31" spans="1:65" s="6" customFormat="1" ht="22.35" customHeight="1">
      <c r="A31" s="7"/>
      <c r="B31" s="58" t="s">
        <v>30</v>
      </c>
      <c r="C31" s="56" t="s">
        <v>13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7"/>
      <c r="AZ31" s="38"/>
      <c r="BA31" s="4"/>
      <c r="BB31" s="4"/>
      <c r="BC31" s="4"/>
      <c r="BD31" s="4"/>
      <c r="BE31" s="5"/>
      <c r="BF31" s="5"/>
      <c r="BG31" s="5"/>
      <c r="BH31" s="5"/>
      <c r="BI31" s="5"/>
      <c r="BJ31" s="5"/>
      <c r="BK31" s="5"/>
      <c r="BL31" s="5"/>
      <c r="BM31" s="5"/>
    </row>
    <row r="32" spans="1:65" s="23" customFormat="1" ht="22.35" customHeight="1">
      <c r="A32" s="20"/>
      <c r="B32" s="51" t="s">
        <v>31</v>
      </c>
      <c r="C32" s="59" t="s">
        <v>13</v>
      </c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60"/>
      <c r="AZ32" s="21">
        <v>230</v>
      </c>
      <c r="BA32" s="14"/>
      <c r="BB32" s="14"/>
      <c r="BC32" s="14"/>
      <c r="BD32" s="14"/>
      <c r="BE32" s="22">
        <f>BG32+BK32</f>
        <v>56500</v>
      </c>
      <c r="BF32" s="22"/>
      <c r="BG32" s="22">
        <f>BG34+BG36</f>
        <v>2500</v>
      </c>
      <c r="BH32" s="22"/>
      <c r="BI32" s="22"/>
      <c r="BJ32" s="22"/>
      <c r="BK32" s="22">
        <f>BK35+BK37</f>
        <v>54000</v>
      </c>
      <c r="BL32" s="22"/>
      <c r="BM32" s="22"/>
    </row>
    <row r="33" spans="1:65" s="27" customFormat="1" ht="20.25" customHeight="1">
      <c r="A33" s="26"/>
      <c r="B33" s="51" t="s">
        <v>71</v>
      </c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34"/>
      <c r="AY33" s="25"/>
      <c r="AZ33" s="38" t="s">
        <v>72</v>
      </c>
      <c r="BA33" s="14"/>
      <c r="BB33" s="4"/>
      <c r="BC33" s="4"/>
      <c r="BD33" s="4"/>
      <c r="BE33" s="5"/>
      <c r="BF33" s="5"/>
      <c r="BG33" s="5"/>
      <c r="BH33" s="5"/>
      <c r="BI33" s="5"/>
      <c r="BJ33" s="5"/>
      <c r="BK33" s="5"/>
      <c r="BL33" s="5"/>
      <c r="BM33" s="5"/>
    </row>
    <row r="34" spans="1:65" s="6" customFormat="1" ht="22.35" customHeight="1">
      <c r="A34" s="7"/>
      <c r="B34" s="51" t="s">
        <v>74</v>
      </c>
      <c r="C34" s="56" t="s">
        <v>13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7"/>
      <c r="AZ34" s="38"/>
      <c r="BA34" s="14" t="s">
        <v>50</v>
      </c>
      <c r="BB34" s="4" t="s">
        <v>66</v>
      </c>
      <c r="BC34" s="4" t="s">
        <v>45</v>
      </c>
      <c r="BD34" s="4" t="s">
        <v>46</v>
      </c>
      <c r="BE34" s="5">
        <f>BG34+BK34</f>
        <v>0</v>
      </c>
      <c r="BF34" s="5"/>
      <c r="BG34" s="5">
        <v>0</v>
      </c>
      <c r="BH34" s="5"/>
      <c r="BI34" s="5"/>
      <c r="BJ34" s="5"/>
      <c r="BK34" s="5">
        <v>0</v>
      </c>
      <c r="BL34" s="5"/>
      <c r="BM34" s="5"/>
    </row>
    <row r="35" spans="1:65" s="10" customFormat="1" ht="22.35" customHeight="1">
      <c r="A35" s="12"/>
      <c r="B35" s="51" t="s">
        <v>74</v>
      </c>
      <c r="C35" s="56" t="s">
        <v>13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7"/>
      <c r="AZ35" s="38"/>
      <c r="BA35" s="14" t="s">
        <v>50</v>
      </c>
      <c r="BB35" s="4" t="s">
        <v>68</v>
      </c>
      <c r="BC35" s="4" t="s">
        <v>45</v>
      </c>
      <c r="BD35" s="4" t="s">
        <v>46</v>
      </c>
      <c r="BE35" s="5">
        <f t="shared" ref="BE35:BE37" si="1">BG35+BK35</f>
        <v>50000</v>
      </c>
      <c r="BF35" s="5"/>
      <c r="BG35" s="5">
        <v>0</v>
      </c>
      <c r="BH35" s="5"/>
      <c r="BI35" s="5"/>
      <c r="BJ35" s="5"/>
      <c r="BK35" s="5">
        <v>50000</v>
      </c>
      <c r="BL35" s="5"/>
      <c r="BM35" s="5"/>
    </row>
    <row r="36" spans="1:65" s="27" customFormat="1" ht="22.35" customHeight="1">
      <c r="A36" s="26"/>
      <c r="B36" s="51" t="s">
        <v>76</v>
      </c>
      <c r="C36" s="56" t="s">
        <v>13</v>
      </c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7"/>
      <c r="AZ36" s="38"/>
      <c r="BA36" s="14" t="s">
        <v>75</v>
      </c>
      <c r="BB36" s="4" t="s">
        <v>66</v>
      </c>
      <c r="BC36" s="4" t="s">
        <v>45</v>
      </c>
      <c r="BD36" s="4" t="s">
        <v>46</v>
      </c>
      <c r="BE36" s="5">
        <f t="shared" si="1"/>
        <v>2500</v>
      </c>
      <c r="BF36" s="5"/>
      <c r="BG36" s="5">
        <v>2500</v>
      </c>
      <c r="BH36" s="5"/>
      <c r="BI36" s="5"/>
      <c r="BJ36" s="5"/>
      <c r="BK36" s="5">
        <v>0</v>
      </c>
      <c r="BL36" s="5"/>
      <c r="BM36" s="5"/>
    </row>
    <row r="37" spans="1:65" s="27" customFormat="1" ht="22.35" customHeight="1">
      <c r="A37" s="26"/>
      <c r="B37" s="51" t="s">
        <v>76</v>
      </c>
      <c r="C37" s="56" t="s">
        <v>13</v>
      </c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7"/>
      <c r="AZ37" s="38"/>
      <c r="BA37" s="14" t="s">
        <v>75</v>
      </c>
      <c r="BB37" s="4" t="s">
        <v>68</v>
      </c>
      <c r="BC37" s="4" t="s">
        <v>45</v>
      </c>
      <c r="BD37" s="4" t="s">
        <v>46</v>
      </c>
      <c r="BE37" s="5">
        <f t="shared" si="1"/>
        <v>4000</v>
      </c>
      <c r="BF37" s="5"/>
      <c r="BG37" s="5">
        <v>0</v>
      </c>
      <c r="BH37" s="5"/>
      <c r="BI37" s="5"/>
      <c r="BJ37" s="5"/>
      <c r="BK37" s="5">
        <v>4000</v>
      </c>
      <c r="BL37" s="5"/>
      <c r="BM37" s="5"/>
    </row>
    <row r="38" spans="1:65" s="6" customFormat="1" ht="35.25" customHeight="1">
      <c r="A38" s="7"/>
      <c r="B38" s="58" t="s">
        <v>32</v>
      </c>
      <c r="C38" s="56" t="s">
        <v>13</v>
      </c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7"/>
      <c r="AZ38" s="38">
        <v>250</v>
      </c>
      <c r="BA38" s="4"/>
      <c r="BB38" s="4"/>
      <c r="BC38" s="4"/>
      <c r="BD38" s="4"/>
      <c r="BE38" s="5"/>
      <c r="BF38" s="5"/>
      <c r="BG38" s="5"/>
      <c r="BH38" s="5"/>
      <c r="BI38" s="5"/>
      <c r="BJ38" s="5"/>
      <c r="BK38" s="5"/>
      <c r="BL38" s="5"/>
      <c r="BM38" s="5"/>
    </row>
    <row r="39" spans="1:65" s="19" customFormat="1" ht="22.35" customHeight="1">
      <c r="A39" s="15"/>
      <c r="B39" s="61" t="s">
        <v>33</v>
      </c>
      <c r="C39" s="62" t="s">
        <v>13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3"/>
      <c r="AZ39" s="16">
        <v>260</v>
      </c>
      <c r="BA39" s="17" t="s">
        <v>60</v>
      </c>
      <c r="BB39" s="17"/>
      <c r="BC39" s="17"/>
      <c r="BD39" s="17"/>
      <c r="BE39" s="18">
        <f>BG39+BK39</f>
        <v>5589852</v>
      </c>
      <c r="BF39" s="18"/>
      <c r="BG39" s="18">
        <f>BG41+BG43+BG45+BG47+BG49+BG51+BG53+BG55+BG57</f>
        <v>2528258</v>
      </c>
      <c r="BH39" s="18"/>
      <c r="BI39" s="18"/>
      <c r="BJ39" s="18"/>
      <c r="BK39" s="18">
        <f>BK42+BK44+BK46+BK48+BK50+BK52+BK54+BK56+BK58</f>
        <v>3061594</v>
      </c>
      <c r="BL39" s="18"/>
      <c r="BM39" s="18"/>
    </row>
    <row r="40" spans="1:65" s="27" customFormat="1" ht="22.35" customHeight="1">
      <c r="A40" s="26"/>
      <c r="B40" s="51" t="s">
        <v>5</v>
      </c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7"/>
      <c r="AZ40" s="4" t="s">
        <v>16</v>
      </c>
      <c r="BA40" s="4"/>
      <c r="BB40" s="4"/>
      <c r="BC40" s="4"/>
      <c r="BD40" s="4"/>
      <c r="BE40" s="5"/>
      <c r="BF40" s="5"/>
      <c r="BG40" s="5"/>
      <c r="BH40" s="5"/>
      <c r="BI40" s="5"/>
      <c r="BJ40" s="5"/>
      <c r="BK40" s="5"/>
      <c r="BL40" s="5"/>
      <c r="BM40" s="5"/>
    </row>
    <row r="41" spans="1:65" s="10" customFormat="1" ht="22.35" customHeight="1">
      <c r="A41" s="12"/>
      <c r="B41" s="51" t="s">
        <v>51</v>
      </c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7"/>
      <c r="AZ41" s="38"/>
      <c r="BA41" s="4" t="s">
        <v>16</v>
      </c>
      <c r="BB41" s="4" t="s">
        <v>66</v>
      </c>
      <c r="BC41" s="4" t="s">
        <v>45</v>
      </c>
      <c r="BD41" s="4" t="s">
        <v>46</v>
      </c>
      <c r="BE41" s="5">
        <f t="shared" ref="BE41:BE58" si="2">BG41+BK41</f>
        <v>45000</v>
      </c>
      <c r="BF41" s="5"/>
      <c r="BG41" s="5">
        <v>45000</v>
      </c>
      <c r="BH41" s="5"/>
      <c r="BI41" s="5"/>
      <c r="BJ41" s="5"/>
      <c r="BK41" s="5">
        <v>0</v>
      </c>
      <c r="BL41" s="5"/>
      <c r="BM41" s="5"/>
    </row>
    <row r="42" spans="1:65" s="10" customFormat="1" ht="22.35" customHeight="1">
      <c r="A42" s="12"/>
      <c r="B42" s="51" t="s">
        <v>51</v>
      </c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7"/>
      <c r="AZ42" s="38"/>
      <c r="BA42" s="4" t="s">
        <v>16</v>
      </c>
      <c r="BB42" s="4" t="s">
        <v>68</v>
      </c>
      <c r="BC42" s="4" t="s">
        <v>45</v>
      </c>
      <c r="BD42" s="4" t="s">
        <v>46</v>
      </c>
      <c r="BE42" s="5">
        <f t="shared" si="2"/>
        <v>0</v>
      </c>
      <c r="BF42" s="5"/>
      <c r="BG42" s="5">
        <v>0</v>
      </c>
      <c r="BH42" s="5"/>
      <c r="BI42" s="5"/>
      <c r="BJ42" s="5"/>
      <c r="BK42" s="5">
        <v>0</v>
      </c>
      <c r="BL42" s="5"/>
      <c r="BM42" s="5"/>
    </row>
    <row r="43" spans="1:65" s="10" customFormat="1" ht="22.35" customHeight="1">
      <c r="A43" s="12"/>
      <c r="B43" s="51" t="s">
        <v>52</v>
      </c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7"/>
      <c r="AZ43" s="38"/>
      <c r="BA43" s="4" t="s">
        <v>16</v>
      </c>
      <c r="BB43" s="4" t="s">
        <v>66</v>
      </c>
      <c r="BC43" s="4" t="s">
        <v>45</v>
      </c>
      <c r="BD43" s="4" t="s">
        <v>46</v>
      </c>
      <c r="BE43" s="5">
        <f t="shared" si="2"/>
        <v>0</v>
      </c>
      <c r="BF43" s="5"/>
      <c r="BG43" s="5">
        <v>0</v>
      </c>
      <c r="BH43" s="5"/>
      <c r="BI43" s="5"/>
      <c r="BJ43" s="5"/>
      <c r="BK43" s="5">
        <v>0</v>
      </c>
      <c r="BL43" s="5"/>
      <c r="BM43" s="5"/>
    </row>
    <row r="44" spans="1:65" s="10" customFormat="1" ht="22.35" customHeight="1">
      <c r="A44" s="12"/>
      <c r="B44" s="51" t="s">
        <v>52</v>
      </c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7"/>
      <c r="AZ44" s="38"/>
      <c r="BA44" s="4" t="s">
        <v>16</v>
      </c>
      <c r="BB44" s="4" t="s">
        <v>68</v>
      </c>
      <c r="BC44" s="4" t="s">
        <v>45</v>
      </c>
      <c r="BD44" s="4" t="s">
        <v>46</v>
      </c>
      <c r="BE44" s="5">
        <f t="shared" si="2"/>
        <v>40000</v>
      </c>
      <c r="BF44" s="5"/>
      <c r="BG44" s="5">
        <v>0</v>
      </c>
      <c r="BH44" s="5"/>
      <c r="BI44" s="5"/>
      <c r="BJ44" s="5"/>
      <c r="BK44" s="5">
        <v>40000</v>
      </c>
      <c r="BL44" s="5"/>
      <c r="BM44" s="5"/>
    </row>
    <row r="45" spans="1:65" s="10" customFormat="1" ht="22.35" customHeight="1">
      <c r="A45" s="12"/>
      <c r="B45" s="51" t="s">
        <v>53</v>
      </c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7"/>
      <c r="AZ45" s="38"/>
      <c r="BA45" s="4" t="s">
        <v>16</v>
      </c>
      <c r="BB45" s="4" t="s">
        <v>66</v>
      </c>
      <c r="BC45" s="4" t="s">
        <v>45</v>
      </c>
      <c r="BD45" s="4" t="s">
        <v>46</v>
      </c>
      <c r="BE45" s="5">
        <f t="shared" si="2"/>
        <v>690000</v>
      </c>
      <c r="BF45" s="5"/>
      <c r="BG45" s="5">
        <v>690000</v>
      </c>
      <c r="BH45" s="5"/>
      <c r="BI45" s="5"/>
      <c r="BJ45" s="5"/>
      <c r="BK45" s="5">
        <v>0</v>
      </c>
      <c r="BL45" s="5"/>
      <c r="BM45" s="5"/>
    </row>
    <row r="46" spans="1:65" s="10" customFormat="1" ht="22.35" customHeight="1">
      <c r="A46" s="12"/>
      <c r="B46" s="51" t="s">
        <v>53</v>
      </c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7"/>
      <c r="AZ46" s="38"/>
      <c r="BA46" s="4" t="s">
        <v>16</v>
      </c>
      <c r="BB46" s="4" t="s">
        <v>68</v>
      </c>
      <c r="BC46" s="4" t="s">
        <v>45</v>
      </c>
      <c r="BD46" s="4" t="s">
        <v>46</v>
      </c>
      <c r="BE46" s="5">
        <f t="shared" si="2"/>
        <v>30000</v>
      </c>
      <c r="BF46" s="5"/>
      <c r="BG46" s="5">
        <v>0</v>
      </c>
      <c r="BH46" s="5"/>
      <c r="BI46" s="5"/>
      <c r="BJ46" s="5"/>
      <c r="BK46" s="5">
        <v>30000</v>
      </c>
      <c r="BL46" s="5"/>
      <c r="BM46" s="5"/>
    </row>
    <row r="47" spans="1:65" s="10" customFormat="1" ht="22.35" customHeight="1">
      <c r="A47" s="12"/>
      <c r="B47" s="51" t="s">
        <v>54</v>
      </c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7"/>
      <c r="AZ47" s="38"/>
      <c r="BA47" s="4" t="s">
        <v>16</v>
      </c>
      <c r="BB47" s="4" t="s">
        <v>66</v>
      </c>
      <c r="BC47" s="4" t="s">
        <v>45</v>
      </c>
      <c r="BD47" s="4" t="s">
        <v>46</v>
      </c>
      <c r="BE47" s="5">
        <f t="shared" si="2"/>
        <v>0</v>
      </c>
      <c r="BF47" s="5"/>
      <c r="BG47" s="5">
        <v>0</v>
      </c>
      <c r="BH47" s="5"/>
      <c r="BI47" s="5"/>
      <c r="BJ47" s="5"/>
      <c r="BK47" s="5">
        <v>0</v>
      </c>
      <c r="BL47" s="5"/>
      <c r="BM47" s="5"/>
    </row>
    <row r="48" spans="1:65" s="10" customFormat="1" ht="22.35" customHeight="1">
      <c r="A48" s="12"/>
      <c r="B48" s="51" t="s">
        <v>54</v>
      </c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7"/>
      <c r="AZ48" s="38"/>
      <c r="BA48" s="4" t="s">
        <v>16</v>
      </c>
      <c r="BB48" s="4" t="s">
        <v>68</v>
      </c>
      <c r="BC48" s="4" t="s">
        <v>45</v>
      </c>
      <c r="BD48" s="4" t="s">
        <v>46</v>
      </c>
      <c r="BE48" s="5">
        <f t="shared" si="2"/>
        <v>0</v>
      </c>
      <c r="BF48" s="5"/>
      <c r="BG48" s="5">
        <v>0</v>
      </c>
      <c r="BH48" s="5"/>
      <c r="BI48" s="5"/>
      <c r="BJ48" s="5"/>
      <c r="BK48" s="5">
        <v>0</v>
      </c>
      <c r="BL48" s="5"/>
      <c r="BM48" s="5"/>
    </row>
    <row r="49" spans="1:65" s="10" customFormat="1" ht="22.35" customHeight="1">
      <c r="A49" s="12"/>
      <c r="B49" s="51" t="s">
        <v>55</v>
      </c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7"/>
      <c r="AZ49" s="38"/>
      <c r="BA49" s="4" t="s">
        <v>16</v>
      </c>
      <c r="BB49" s="4" t="s">
        <v>66</v>
      </c>
      <c r="BC49" s="4" t="s">
        <v>45</v>
      </c>
      <c r="BD49" s="4" t="s">
        <v>46</v>
      </c>
      <c r="BE49" s="5">
        <f t="shared" si="2"/>
        <v>890258</v>
      </c>
      <c r="BF49" s="5"/>
      <c r="BG49" s="5">
        <v>890258</v>
      </c>
      <c r="BH49" s="5"/>
      <c r="BI49" s="5"/>
      <c r="BJ49" s="5"/>
      <c r="BK49" s="5">
        <v>0</v>
      </c>
      <c r="BL49" s="5"/>
      <c r="BM49" s="5"/>
    </row>
    <row r="50" spans="1:65" s="10" customFormat="1" ht="22.35" customHeight="1">
      <c r="A50" s="12"/>
      <c r="B50" s="51" t="s">
        <v>55</v>
      </c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7"/>
      <c r="AZ50" s="38"/>
      <c r="BA50" s="4" t="s">
        <v>16</v>
      </c>
      <c r="BB50" s="4" t="s">
        <v>68</v>
      </c>
      <c r="BC50" s="4" t="s">
        <v>45</v>
      </c>
      <c r="BD50" s="4" t="s">
        <v>46</v>
      </c>
      <c r="BE50" s="5">
        <f t="shared" si="2"/>
        <v>490174</v>
      </c>
      <c r="BF50" s="5"/>
      <c r="BG50" s="5">
        <v>0</v>
      </c>
      <c r="BH50" s="5"/>
      <c r="BI50" s="5"/>
      <c r="BJ50" s="5"/>
      <c r="BK50" s="5">
        <v>490174</v>
      </c>
      <c r="BL50" s="5"/>
      <c r="BM50" s="5"/>
    </row>
    <row r="51" spans="1:65" s="10" customFormat="1" ht="22.35" customHeight="1">
      <c r="A51" s="12"/>
      <c r="B51" s="51" t="s">
        <v>56</v>
      </c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7"/>
      <c r="AZ51" s="38"/>
      <c r="BA51" s="4" t="s">
        <v>16</v>
      </c>
      <c r="BB51" s="4" t="s">
        <v>66</v>
      </c>
      <c r="BC51" s="4" t="s">
        <v>45</v>
      </c>
      <c r="BD51" s="4" t="s">
        <v>46</v>
      </c>
      <c r="BE51" s="5">
        <f t="shared" si="2"/>
        <v>134000</v>
      </c>
      <c r="BF51" s="5"/>
      <c r="BG51" s="5">
        <v>134000</v>
      </c>
      <c r="BH51" s="5"/>
      <c r="BI51" s="5"/>
      <c r="BJ51" s="5"/>
      <c r="BK51" s="5">
        <v>0</v>
      </c>
      <c r="BL51" s="5"/>
      <c r="BM51" s="5"/>
    </row>
    <row r="52" spans="1:65" s="10" customFormat="1" ht="22.35" customHeight="1">
      <c r="A52" s="12"/>
      <c r="B52" s="51" t="s">
        <v>56</v>
      </c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7"/>
      <c r="AZ52" s="38"/>
      <c r="BA52" s="4" t="s">
        <v>16</v>
      </c>
      <c r="BB52" s="4" t="s">
        <v>68</v>
      </c>
      <c r="BC52" s="4" t="s">
        <v>45</v>
      </c>
      <c r="BD52" s="4" t="s">
        <v>46</v>
      </c>
      <c r="BE52" s="5">
        <f t="shared" si="2"/>
        <v>273200</v>
      </c>
      <c r="BF52" s="5"/>
      <c r="BG52" s="5">
        <v>0</v>
      </c>
      <c r="BH52" s="5"/>
      <c r="BI52" s="5"/>
      <c r="BJ52" s="5"/>
      <c r="BK52" s="5">
        <v>273200</v>
      </c>
      <c r="BL52" s="5"/>
      <c r="BM52" s="5"/>
    </row>
    <row r="53" spans="1:65" s="10" customFormat="1" ht="22.35" customHeight="1">
      <c r="A53" s="12"/>
      <c r="B53" s="51" t="s">
        <v>57</v>
      </c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7"/>
      <c r="AZ53" s="38"/>
      <c r="BA53" s="4" t="s">
        <v>16</v>
      </c>
      <c r="BB53" s="4" t="s">
        <v>66</v>
      </c>
      <c r="BC53" s="4" t="s">
        <v>45</v>
      </c>
      <c r="BD53" s="4" t="s">
        <v>46</v>
      </c>
      <c r="BE53" s="5">
        <f t="shared" si="2"/>
        <v>0</v>
      </c>
      <c r="BF53" s="5"/>
      <c r="BG53" s="5">
        <v>0</v>
      </c>
      <c r="BH53" s="5"/>
      <c r="BI53" s="5"/>
      <c r="BJ53" s="5"/>
      <c r="BK53" s="5">
        <v>0</v>
      </c>
      <c r="BL53" s="5"/>
      <c r="BM53" s="5"/>
    </row>
    <row r="54" spans="1:65" s="10" customFormat="1" ht="22.35" customHeight="1">
      <c r="A54" s="12"/>
      <c r="B54" s="51" t="s">
        <v>57</v>
      </c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7"/>
      <c r="AZ54" s="38"/>
      <c r="BA54" s="4" t="s">
        <v>16</v>
      </c>
      <c r="BB54" s="4" t="s">
        <v>68</v>
      </c>
      <c r="BC54" s="4" t="s">
        <v>45</v>
      </c>
      <c r="BD54" s="4" t="s">
        <v>46</v>
      </c>
      <c r="BE54" s="5">
        <f t="shared" si="2"/>
        <v>30000</v>
      </c>
      <c r="BF54" s="5"/>
      <c r="BG54" s="5">
        <v>0</v>
      </c>
      <c r="BH54" s="5"/>
      <c r="BI54" s="5"/>
      <c r="BJ54" s="5"/>
      <c r="BK54" s="5">
        <v>30000</v>
      </c>
      <c r="BL54" s="5"/>
      <c r="BM54" s="5"/>
    </row>
    <row r="55" spans="1:65" s="10" customFormat="1" ht="22.35" customHeight="1">
      <c r="A55" s="12"/>
      <c r="B55" s="51" t="s">
        <v>58</v>
      </c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7"/>
      <c r="AZ55" s="38"/>
      <c r="BA55" s="4" t="s">
        <v>16</v>
      </c>
      <c r="BB55" s="4" t="s">
        <v>66</v>
      </c>
      <c r="BC55" s="4" t="s">
        <v>45</v>
      </c>
      <c r="BD55" s="4" t="s">
        <v>46</v>
      </c>
      <c r="BE55" s="5">
        <f t="shared" si="2"/>
        <v>250000</v>
      </c>
      <c r="BF55" s="5"/>
      <c r="BG55" s="5">
        <v>250000</v>
      </c>
      <c r="BH55" s="5"/>
      <c r="BI55" s="5"/>
      <c r="BJ55" s="5"/>
      <c r="BK55" s="5">
        <v>0</v>
      </c>
      <c r="BL55" s="5"/>
      <c r="BM55" s="5"/>
    </row>
    <row r="56" spans="1:65" s="10" customFormat="1" ht="22.35" customHeight="1">
      <c r="A56" s="12"/>
      <c r="B56" s="51" t="s">
        <v>58</v>
      </c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7"/>
      <c r="AZ56" s="38"/>
      <c r="BA56" s="4" t="s">
        <v>16</v>
      </c>
      <c r="BB56" s="4" t="s">
        <v>68</v>
      </c>
      <c r="BC56" s="4" t="s">
        <v>45</v>
      </c>
      <c r="BD56" s="4" t="s">
        <v>46</v>
      </c>
      <c r="BE56" s="5">
        <f t="shared" si="2"/>
        <v>120000</v>
      </c>
      <c r="BF56" s="5"/>
      <c r="BG56" s="5">
        <v>0</v>
      </c>
      <c r="BH56" s="5"/>
      <c r="BI56" s="5"/>
      <c r="BJ56" s="5"/>
      <c r="BK56" s="5">
        <v>120000</v>
      </c>
      <c r="BL56" s="5"/>
      <c r="BM56" s="5"/>
    </row>
    <row r="57" spans="1:65" s="10" customFormat="1" ht="22.35" customHeight="1">
      <c r="A57" s="12"/>
      <c r="B57" s="51" t="s">
        <v>59</v>
      </c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7"/>
      <c r="AZ57" s="38"/>
      <c r="BA57" s="4" t="s">
        <v>16</v>
      </c>
      <c r="BB57" s="4" t="s">
        <v>66</v>
      </c>
      <c r="BC57" s="4" t="s">
        <v>45</v>
      </c>
      <c r="BD57" s="4" t="s">
        <v>46</v>
      </c>
      <c r="BE57" s="5">
        <f t="shared" si="2"/>
        <v>519000</v>
      </c>
      <c r="BF57" s="5"/>
      <c r="BG57" s="5">
        <v>519000</v>
      </c>
      <c r="BH57" s="5"/>
      <c r="BI57" s="5"/>
      <c r="BJ57" s="5"/>
      <c r="BK57" s="5">
        <v>0</v>
      </c>
      <c r="BL57" s="5"/>
      <c r="BM57" s="5"/>
    </row>
    <row r="58" spans="1:65" s="10" customFormat="1" ht="22.35" customHeight="1">
      <c r="A58" s="12"/>
      <c r="B58" s="51" t="s">
        <v>59</v>
      </c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7"/>
      <c r="AZ58" s="38"/>
      <c r="BA58" s="4" t="s">
        <v>16</v>
      </c>
      <c r="BB58" s="4" t="s">
        <v>68</v>
      </c>
      <c r="BC58" s="4" t="s">
        <v>45</v>
      </c>
      <c r="BD58" s="4" t="s">
        <v>46</v>
      </c>
      <c r="BE58" s="5">
        <f t="shared" si="2"/>
        <v>2078220</v>
      </c>
      <c r="BF58" s="5"/>
      <c r="BG58" s="5">
        <v>0</v>
      </c>
      <c r="BH58" s="5"/>
      <c r="BI58" s="5"/>
      <c r="BJ58" s="5"/>
      <c r="BK58" s="5">
        <v>2078220</v>
      </c>
      <c r="BL58" s="5"/>
      <c r="BM58" s="5"/>
    </row>
    <row r="59" spans="1:65" s="10" customFormat="1" ht="22.35" customHeight="1">
      <c r="A59" s="12"/>
      <c r="B59" s="58" t="s">
        <v>34</v>
      </c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34"/>
      <c r="AY59" s="11"/>
      <c r="AZ59" s="38">
        <v>300</v>
      </c>
      <c r="BA59" s="4" t="s">
        <v>16</v>
      </c>
      <c r="BB59" s="4"/>
      <c r="BC59" s="4"/>
      <c r="BD59" s="4"/>
      <c r="BE59" s="5"/>
      <c r="BF59" s="5"/>
      <c r="BG59" s="5"/>
      <c r="BH59" s="5"/>
      <c r="BI59" s="5"/>
      <c r="BJ59" s="5"/>
      <c r="BK59" s="5"/>
      <c r="BL59" s="5"/>
      <c r="BM59" s="5"/>
    </row>
    <row r="60" spans="1:65" s="6" customFormat="1" ht="22.35" customHeight="1">
      <c r="A60" s="7"/>
      <c r="B60" s="58" t="s">
        <v>35</v>
      </c>
      <c r="C60" s="56" t="s">
        <v>13</v>
      </c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7"/>
      <c r="AZ60" s="38">
        <v>310</v>
      </c>
      <c r="BA60" s="4"/>
      <c r="BB60" s="4"/>
      <c r="BC60" s="4"/>
      <c r="BD60" s="4"/>
      <c r="BE60" s="5"/>
      <c r="BF60" s="5"/>
      <c r="BG60" s="5"/>
      <c r="BH60" s="5"/>
      <c r="BI60" s="5"/>
      <c r="BJ60" s="5"/>
      <c r="BK60" s="5"/>
      <c r="BL60" s="5"/>
      <c r="BM60" s="5"/>
    </row>
    <row r="61" spans="1:65" s="6" customFormat="1" ht="22.35" customHeight="1">
      <c r="A61" s="7"/>
      <c r="B61" s="58" t="s">
        <v>36</v>
      </c>
      <c r="C61" s="56" t="s">
        <v>13</v>
      </c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7"/>
      <c r="AZ61" s="38">
        <v>320</v>
      </c>
      <c r="BA61" s="4"/>
      <c r="BB61" s="4"/>
      <c r="BC61" s="4"/>
      <c r="BD61" s="4"/>
      <c r="BE61" s="5"/>
      <c r="BF61" s="5"/>
      <c r="BG61" s="5"/>
      <c r="BH61" s="5"/>
      <c r="BI61" s="5"/>
      <c r="BJ61" s="5"/>
      <c r="BK61" s="5"/>
      <c r="BL61" s="5"/>
      <c r="BM61" s="5"/>
    </row>
    <row r="62" spans="1:65" s="6" customFormat="1" ht="22.35" customHeight="1">
      <c r="A62" s="7"/>
      <c r="B62" s="58" t="s">
        <v>37</v>
      </c>
      <c r="C62" s="56" t="s">
        <v>13</v>
      </c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7"/>
      <c r="AZ62" s="38">
        <v>400</v>
      </c>
      <c r="BA62" s="4"/>
      <c r="BB62" s="4"/>
      <c r="BC62" s="4"/>
      <c r="BD62" s="4"/>
      <c r="BE62" s="5"/>
      <c r="BF62" s="5"/>
      <c r="BG62" s="5"/>
      <c r="BH62" s="5"/>
      <c r="BI62" s="5"/>
      <c r="BJ62" s="5"/>
      <c r="BK62" s="5"/>
      <c r="BL62" s="5"/>
      <c r="BM62" s="5"/>
    </row>
    <row r="63" spans="1:65" s="6" customFormat="1" ht="22.35" customHeight="1">
      <c r="A63" s="7"/>
      <c r="B63" s="58" t="s">
        <v>38</v>
      </c>
      <c r="C63" s="56" t="s">
        <v>13</v>
      </c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7"/>
      <c r="AZ63" s="38">
        <v>410</v>
      </c>
      <c r="BA63" s="4"/>
      <c r="BB63" s="4"/>
      <c r="BC63" s="4"/>
      <c r="BD63" s="4"/>
      <c r="BE63" s="5"/>
      <c r="BF63" s="5"/>
      <c r="BG63" s="5"/>
      <c r="BH63" s="5"/>
      <c r="BI63" s="5"/>
      <c r="BJ63" s="5"/>
      <c r="BK63" s="5"/>
      <c r="BL63" s="5"/>
      <c r="BM63" s="5"/>
    </row>
    <row r="64" spans="1:65" s="6" customFormat="1" ht="22.35" customHeight="1">
      <c r="A64" s="7"/>
      <c r="B64" s="58" t="s">
        <v>39</v>
      </c>
      <c r="C64" s="56" t="s">
        <v>13</v>
      </c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7"/>
      <c r="AZ64" s="38">
        <v>420</v>
      </c>
      <c r="BA64" s="4"/>
      <c r="BB64" s="4"/>
      <c r="BC64" s="4"/>
      <c r="BD64" s="4"/>
      <c r="BE64" s="5"/>
      <c r="BF64" s="5"/>
      <c r="BG64" s="5"/>
      <c r="BH64" s="5"/>
      <c r="BI64" s="5"/>
      <c r="BJ64" s="5"/>
      <c r="BK64" s="5"/>
      <c r="BL64" s="5"/>
      <c r="BM64" s="5"/>
    </row>
    <row r="65" spans="1:65" s="6" customFormat="1" ht="22.35" customHeight="1">
      <c r="A65" s="7"/>
      <c r="B65" s="58" t="s">
        <v>14</v>
      </c>
      <c r="C65" s="56" t="s">
        <v>13</v>
      </c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7"/>
      <c r="AZ65" s="38" t="s">
        <v>15</v>
      </c>
      <c r="BA65" s="4" t="s">
        <v>16</v>
      </c>
      <c r="BB65" s="14"/>
      <c r="BC65" s="4"/>
      <c r="BD65" s="4"/>
      <c r="BE65" s="5"/>
      <c r="BF65" s="5"/>
      <c r="BG65" s="5"/>
      <c r="BH65" s="5"/>
      <c r="BI65" s="5"/>
      <c r="BJ65" s="5"/>
      <c r="BK65" s="5"/>
      <c r="BL65" s="5"/>
      <c r="BM65" s="5"/>
    </row>
    <row r="66" spans="1:65" s="6" customFormat="1" ht="22.35" customHeight="1">
      <c r="A66" s="7"/>
      <c r="B66" s="58" t="s">
        <v>17</v>
      </c>
      <c r="C66" s="56" t="s">
        <v>13</v>
      </c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7"/>
      <c r="AZ66" s="38">
        <v>600</v>
      </c>
      <c r="BA66" s="4" t="s">
        <v>16</v>
      </c>
      <c r="BB66" s="4"/>
      <c r="BC66" s="4"/>
      <c r="BD66" s="4"/>
      <c r="BE66" s="5"/>
      <c r="BF66" s="5"/>
      <c r="BG66" s="5"/>
      <c r="BH66" s="5"/>
      <c r="BI66" s="5"/>
      <c r="BJ66" s="5"/>
      <c r="BK66" s="5"/>
      <c r="BL66" s="5"/>
      <c r="BM66" s="5"/>
    </row>
  </sheetData>
  <mergeCells count="79">
    <mergeCell ref="A1:AW1"/>
    <mergeCell ref="A3:AW3"/>
    <mergeCell ref="BM6:BM7"/>
    <mergeCell ref="A9"/>
    <mergeCell ref="B9:AY9"/>
    <mergeCell ref="A2:BL2"/>
    <mergeCell ref="BK6:BL6"/>
    <mergeCell ref="A8:AY8"/>
    <mergeCell ref="BH6:BH7"/>
    <mergeCell ref="BE5:BE7"/>
    <mergeCell ref="A4:AY7"/>
    <mergeCell ref="AZ4:AZ7"/>
    <mergeCell ref="BF5:BF7"/>
    <mergeCell ref="BA4:BA7"/>
    <mergeCell ref="BG5:BM5"/>
    <mergeCell ref="BG6:BG7"/>
    <mergeCell ref="BE4:BM4"/>
    <mergeCell ref="BJ6:BJ7"/>
    <mergeCell ref="BI6:BI7"/>
    <mergeCell ref="B10:AY10"/>
    <mergeCell ref="B14:AY14"/>
    <mergeCell ref="B17:AY17"/>
    <mergeCell ref="B16:AY16"/>
    <mergeCell ref="BB4:BB7"/>
    <mergeCell ref="BC4:BC7"/>
    <mergeCell ref="BD4:BD7"/>
    <mergeCell ref="B15:AY15"/>
    <mergeCell ref="B11:AY11"/>
    <mergeCell ref="B12:AY12"/>
    <mergeCell ref="B13:AY13"/>
    <mergeCell ref="B64:AY64"/>
    <mergeCell ref="B66:AY66"/>
    <mergeCell ref="B65:AY65"/>
    <mergeCell ref="B38:AY38"/>
    <mergeCell ref="B55:AY55"/>
    <mergeCell ref="B39:AY39"/>
    <mergeCell ref="B61:AY61"/>
    <mergeCell ref="B60:AY60"/>
    <mergeCell ref="B41:AY41"/>
    <mergeCell ref="B42:AY42"/>
    <mergeCell ref="B43:AY43"/>
    <mergeCell ref="B44:AY44"/>
    <mergeCell ref="B45:AY45"/>
    <mergeCell ref="B46:AY46"/>
    <mergeCell ref="B47:AY47"/>
    <mergeCell ref="B48:AY48"/>
    <mergeCell ref="B63:AY63"/>
    <mergeCell ref="B62:AY62"/>
    <mergeCell ref="B49:AY49"/>
    <mergeCell ref="B50:AY50"/>
    <mergeCell ref="B51:AY51"/>
    <mergeCell ref="B59:AW59"/>
    <mergeCell ref="B56:AY56"/>
    <mergeCell ref="B57:AY57"/>
    <mergeCell ref="B58:AY58"/>
    <mergeCell ref="B23:AW23"/>
    <mergeCell ref="B24:AW24"/>
    <mergeCell ref="B25:AW25"/>
    <mergeCell ref="B28:AW28"/>
    <mergeCell ref="A26:AW26"/>
    <mergeCell ref="A27:AW27"/>
    <mergeCell ref="B18:AY18"/>
    <mergeCell ref="B19:AY19"/>
    <mergeCell ref="B20:AY20"/>
    <mergeCell ref="B21:AY21"/>
    <mergeCell ref="B22:AY22"/>
    <mergeCell ref="B29:AW29"/>
    <mergeCell ref="B30:AY30"/>
    <mergeCell ref="B53:AY53"/>
    <mergeCell ref="B54:AY54"/>
    <mergeCell ref="B33:AW33"/>
    <mergeCell ref="B36:AY36"/>
    <mergeCell ref="B37:AY37"/>
    <mergeCell ref="B40:AY40"/>
    <mergeCell ref="B52:AY52"/>
    <mergeCell ref="B31:AY31"/>
    <mergeCell ref="B32:AY32"/>
    <mergeCell ref="B35:AY35"/>
    <mergeCell ref="B34:AY34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K66"/>
  <sheetViews>
    <sheetView topLeftCell="AZ4" workbookViewId="0">
      <selection activeCell="BJ59" sqref="BJ59"/>
    </sheetView>
  </sheetViews>
  <sheetFormatPr defaultRowHeight="12.75"/>
  <cols>
    <col min="1" max="48" width="0.28515625" style="27" customWidth="1"/>
    <col min="49" max="49" width="7.7109375" style="27" customWidth="1"/>
    <col min="50" max="50" width="0.28515625" style="27" customWidth="1"/>
    <col min="51" max="51" width="11.140625" style="27" customWidth="1"/>
    <col min="52" max="52" width="8.28515625" style="27" customWidth="1"/>
    <col min="53" max="53" width="8.7109375" style="27" customWidth="1"/>
    <col min="54" max="54" width="9.7109375" style="27" customWidth="1"/>
    <col min="55" max="55" width="15.85546875" style="27" customWidth="1"/>
    <col min="56" max="56" width="9.42578125" style="27" customWidth="1"/>
    <col min="57" max="57" width="12.7109375" style="27" customWidth="1"/>
    <col min="58" max="58" width="12" style="27" customWidth="1"/>
    <col min="59" max="60" width="9.7109375" style="27" customWidth="1"/>
    <col min="61" max="61" width="14" style="27" customWidth="1"/>
    <col min="62" max="62" width="15.28515625" style="27" customWidth="1"/>
    <col min="63" max="63" width="9.140625" style="10" customWidth="1"/>
  </cols>
  <sheetData>
    <row r="1" spans="1:63" s="49" customFormat="1" ht="12.75" customHeight="1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44"/>
    </row>
    <row r="2" spans="1:63" s="49" customFormat="1">
      <c r="A2" s="77" t="s">
        <v>77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</row>
    <row r="3" spans="1:63" s="49" customFormat="1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46"/>
      <c r="AY3" s="46"/>
      <c r="AZ3" s="46"/>
      <c r="BA3" s="46"/>
      <c r="BB3" s="46"/>
      <c r="BC3" s="46"/>
      <c r="BD3" s="46"/>
      <c r="BE3" s="46"/>
      <c r="BF3" s="46"/>
      <c r="BG3" s="2"/>
      <c r="BH3" s="2"/>
      <c r="BI3" s="2"/>
      <c r="BJ3" s="2"/>
      <c r="BK3" s="2"/>
    </row>
    <row r="4" spans="1:63" s="49" customFormat="1" ht="12.75" customHeight="1">
      <c r="A4" s="82" t="s">
        <v>0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4"/>
      <c r="AZ4" s="72" t="s">
        <v>1</v>
      </c>
      <c r="BA4" s="72" t="s">
        <v>2</v>
      </c>
      <c r="BB4" s="66" t="s">
        <v>40</v>
      </c>
      <c r="BC4" s="66" t="s">
        <v>41</v>
      </c>
      <c r="BD4" s="66" t="s">
        <v>42</v>
      </c>
      <c r="BE4" s="70" t="s">
        <v>3</v>
      </c>
      <c r="BF4" s="71"/>
      <c r="BG4" s="71"/>
      <c r="BH4" s="71"/>
      <c r="BI4" s="71"/>
      <c r="BJ4" s="71"/>
      <c r="BK4" s="71"/>
    </row>
    <row r="5" spans="1:63" s="49" customFormat="1" ht="12.75" customHeight="1">
      <c r="A5" s="85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7"/>
      <c r="AZ5" s="91"/>
      <c r="BA5" s="91"/>
      <c r="BB5" s="67"/>
      <c r="BC5" s="67"/>
      <c r="BD5" s="67"/>
      <c r="BE5" s="66" t="s">
        <v>43</v>
      </c>
      <c r="BF5" s="79" t="s">
        <v>5</v>
      </c>
      <c r="BG5" s="92"/>
      <c r="BH5" s="92"/>
      <c r="BI5" s="92"/>
      <c r="BJ5" s="92"/>
      <c r="BK5" s="92"/>
    </row>
    <row r="6" spans="1:63" s="49" customFormat="1" ht="112.9" customHeight="1">
      <c r="A6" s="85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7"/>
      <c r="AZ6" s="91"/>
      <c r="BA6" s="91"/>
      <c r="BB6" s="67"/>
      <c r="BC6" s="67"/>
      <c r="BD6" s="67"/>
      <c r="BE6" s="67"/>
      <c r="BF6" s="93" t="s">
        <v>18</v>
      </c>
      <c r="BG6" s="72" t="s">
        <v>6</v>
      </c>
      <c r="BH6" s="72" t="s">
        <v>7</v>
      </c>
      <c r="BI6" s="72" t="s">
        <v>8</v>
      </c>
      <c r="BJ6" s="79" t="s">
        <v>9</v>
      </c>
      <c r="BK6" s="80"/>
    </row>
    <row r="7" spans="1:63" s="49" customFormat="1" ht="22.35" customHeight="1">
      <c r="A7" s="88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90"/>
      <c r="AZ7" s="73"/>
      <c r="BA7" s="73"/>
      <c r="BB7" s="68"/>
      <c r="BC7" s="68"/>
      <c r="BD7" s="68"/>
      <c r="BE7" s="68"/>
      <c r="BF7" s="94"/>
      <c r="BG7" s="73"/>
      <c r="BH7" s="73"/>
      <c r="BI7" s="73"/>
      <c r="BJ7" s="50" t="s">
        <v>11</v>
      </c>
      <c r="BK7" s="50" t="s">
        <v>12</v>
      </c>
    </row>
    <row r="8" spans="1:63" s="49" customFormat="1" ht="11.1" customHeight="1">
      <c r="A8" s="70">
        <v>1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81"/>
      <c r="AZ8" s="3">
        <v>2</v>
      </c>
      <c r="BA8" s="48">
        <v>3</v>
      </c>
      <c r="BB8" s="48">
        <v>4</v>
      </c>
      <c r="BC8" s="48">
        <v>5</v>
      </c>
      <c r="BD8" s="48">
        <v>6</v>
      </c>
      <c r="BE8" s="48">
        <v>7</v>
      </c>
      <c r="BF8" s="48">
        <v>8</v>
      </c>
      <c r="BG8" s="48">
        <v>9</v>
      </c>
      <c r="BH8" s="48">
        <v>10</v>
      </c>
      <c r="BI8" s="48">
        <v>11</v>
      </c>
      <c r="BJ8" s="50">
        <v>12</v>
      </c>
      <c r="BK8" s="50">
        <v>13</v>
      </c>
    </row>
    <row r="9" spans="1:63" s="19" customFormat="1" ht="22.35" customHeight="1">
      <c r="A9" s="45"/>
      <c r="B9" s="61" t="s">
        <v>19</v>
      </c>
      <c r="C9" s="62" t="s">
        <v>13</v>
      </c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3"/>
      <c r="AZ9" s="16">
        <v>100</v>
      </c>
      <c r="BA9" s="17" t="s">
        <v>16</v>
      </c>
      <c r="BB9" s="17"/>
      <c r="BC9" s="17"/>
      <c r="BD9" s="17"/>
      <c r="BE9" s="18">
        <f>BF9+BJ9</f>
        <v>11032000</v>
      </c>
      <c r="BF9" s="18">
        <f>BF11</f>
        <v>6132000</v>
      </c>
      <c r="BG9" s="18"/>
      <c r="BH9" s="18"/>
      <c r="BI9" s="18"/>
      <c r="BJ9" s="18">
        <f>BJ11</f>
        <v>4900000</v>
      </c>
      <c r="BK9" s="18"/>
    </row>
    <row r="10" spans="1:63" s="49" customFormat="1" ht="22.5" customHeight="1">
      <c r="A10" s="26"/>
      <c r="B10" s="58" t="s">
        <v>20</v>
      </c>
      <c r="C10" s="56" t="s">
        <v>13</v>
      </c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7"/>
      <c r="AZ10" s="47">
        <v>110</v>
      </c>
      <c r="BA10" s="4"/>
      <c r="BB10" s="4"/>
      <c r="BC10" s="4"/>
      <c r="BD10" s="4"/>
      <c r="BE10" s="5"/>
      <c r="BF10" s="4" t="s">
        <v>16</v>
      </c>
      <c r="BG10" s="4" t="s">
        <v>16</v>
      </c>
      <c r="BH10" s="4" t="s">
        <v>16</v>
      </c>
      <c r="BI10" s="4" t="s">
        <v>16</v>
      </c>
      <c r="BJ10" s="4" t="s">
        <v>16</v>
      </c>
      <c r="BK10" s="4" t="s">
        <v>16</v>
      </c>
    </row>
    <row r="11" spans="1:63" s="49" customFormat="1" ht="28.5" customHeight="1">
      <c r="A11" s="26"/>
      <c r="B11" s="58" t="s">
        <v>21</v>
      </c>
      <c r="C11" s="56" t="s">
        <v>13</v>
      </c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7"/>
      <c r="AZ11" s="47">
        <v>120</v>
      </c>
      <c r="BA11" s="4" t="s">
        <v>44</v>
      </c>
      <c r="BB11" s="4" t="s">
        <v>16</v>
      </c>
      <c r="BC11" s="4" t="s">
        <v>16</v>
      </c>
      <c r="BD11" s="4" t="s">
        <v>46</v>
      </c>
      <c r="BE11" s="5">
        <f>BF11+BJ11</f>
        <v>11032000</v>
      </c>
      <c r="BF11" s="5">
        <f>BF13</f>
        <v>6132000</v>
      </c>
      <c r="BG11" s="4" t="s">
        <v>16</v>
      </c>
      <c r="BH11" s="4" t="s">
        <v>16</v>
      </c>
      <c r="BI11" s="5"/>
      <c r="BJ11" s="5">
        <f>BJ14+BJ15</f>
        <v>4900000</v>
      </c>
      <c r="BK11" s="5"/>
    </row>
    <row r="12" spans="1:63" s="49" customFormat="1" ht="22.35" customHeight="1">
      <c r="A12" s="26"/>
      <c r="B12" s="58" t="s">
        <v>30</v>
      </c>
      <c r="C12" s="56" t="s">
        <v>13</v>
      </c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7"/>
      <c r="AZ12" s="4" t="s">
        <v>16</v>
      </c>
      <c r="BA12" s="4"/>
      <c r="BB12" s="4"/>
      <c r="BC12" s="4"/>
      <c r="BD12" s="4"/>
      <c r="BE12" s="5"/>
      <c r="BF12" s="5"/>
      <c r="BG12" s="5"/>
      <c r="BH12" s="5"/>
      <c r="BI12" s="5"/>
      <c r="BJ12" s="5"/>
      <c r="BK12" s="5"/>
    </row>
    <row r="13" spans="1:63" s="49" customFormat="1" ht="30" customHeight="1">
      <c r="A13" s="26"/>
      <c r="B13" s="58" t="s">
        <v>65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69"/>
      <c r="AZ13" s="47"/>
      <c r="BA13" s="4" t="s">
        <v>44</v>
      </c>
      <c r="BB13" s="4" t="s">
        <v>66</v>
      </c>
      <c r="BC13" s="4" t="s">
        <v>45</v>
      </c>
      <c r="BD13" s="4" t="s">
        <v>46</v>
      </c>
      <c r="BE13" s="5">
        <f>BF13</f>
        <v>6132000</v>
      </c>
      <c r="BF13" s="5">
        <v>6132000</v>
      </c>
      <c r="BG13" s="4" t="s">
        <v>16</v>
      </c>
      <c r="BH13" s="4" t="s">
        <v>16</v>
      </c>
      <c r="BI13" s="5"/>
      <c r="BJ13" s="5">
        <f>BK13</f>
        <v>0</v>
      </c>
      <c r="BK13" s="5"/>
    </row>
    <row r="14" spans="1:63" s="49" customFormat="1" ht="72" customHeight="1">
      <c r="A14" s="26"/>
      <c r="B14" s="58" t="s">
        <v>67</v>
      </c>
      <c r="C14" s="56" t="s">
        <v>13</v>
      </c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7"/>
      <c r="AZ14" s="47"/>
      <c r="BA14" s="4" t="s">
        <v>44</v>
      </c>
      <c r="BB14" s="4" t="s">
        <v>68</v>
      </c>
      <c r="BC14" s="4" t="s">
        <v>45</v>
      </c>
      <c r="BD14" s="4" t="s">
        <v>46</v>
      </c>
      <c r="BE14" s="5">
        <f>BJ14+BF14</f>
        <v>0</v>
      </c>
      <c r="BF14" s="24"/>
      <c r="BG14" s="4" t="s">
        <v>16</v>
      </c>
      <c r="BH14" s="4" t="s">
        <v>16</v>
      </c>
      <c r="BI14" s="5"/>
      <c r="BJ14" s="5">
        <v>0</v>
      </c>
      <c r="BK14" s="5">
        <v>0</v>
      </c>
    </row>
    <row r="15" spans="1:63" s="49" customFormat="1" ht="85.5" customHeight="1">
      <c r="A15" s="26"/>
      <c r="B15" s="58" t="s">
        <v>69</v>
      </c>
      <c r="C15" s="56" t="s">
        <v>13</v>
      </c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7"/>
      <c r="AZ15" s="47"/>
      <c r="BA15" s="4" t="s">
        <v>44</v>
      </c>
      <c r="BB15" s="4" t="s">
        <v>68</v>
      </c>
      <c r="BC15" s="4" t="s">
        <v>45</v>
      </c>
      <c r="BD15" s="4" t="s">
        <v>46</v>
      </c>
      <c r="BE15" s="5">
        <f>BJ15+BF15</f>
        <v>4900000</v>
      </c>
      <c r="BF15" s="24"/>
      <c r="BG15" s="4" t="s">
        <v>16</v>
      </c>
      <c r="BH15" s="4" t="s">
        <v>16</v>
      </c>
      <c r="BI15" s="5"/>
      <c r="BJ15" s="5">
        <v>4900000</v>
      </c>
      <c r="BK15" s="5">
        <v>0</v>
      </c>
    </row>
    <row r="16" spans="1:63" s="49" customFormat="1" ht="36.75" customHeight="1">
      <c r="A16" s="26"/>
      <c r="B16" s="58" t="s">
        <v>22</v>
      </c>
      <c r="C16" s="56" t="s">
        <v>13</v>
      </c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7"/>
      <c r="AZ16" s="47">
        <v>130</v>
      </c>
      <c r="BA16" s="4"/>
      <c r="BB16" s="4"/>
      <c r="BC16" s="4"/>
      <c r="BD16" s="4"/>
      <c r="BE16" s="5"/>
      <c r="BF16" s="4" t="s">
        <v>16</v>
      </c>
      <c r="BG16" s="4" t="s">
        <v>16</v>
      </c>
      <c r="BH16" s="4" t="s">
        <v>16</v>
      </c>
      <c r="BI16" s="4" t="s">
        <v>16</v>
      </c>
      <c r="BJ16" s="5"/>
      <c r="BK16" s="4" t="s">
        <v>16</v>
      </c>
    </row>
    <row r="17" spans="1:63" s="49" customFormat="1" ht="70.5" customHeight="1">
      <c r="A17" s="26"/>
      <c r="B17" s="58" t="s">
        <v>23</v>
      </c>
      <c r="C17" s="56" t="s">
        <v>13</v>
      </c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7"/>
      <c r="AZ17" s="47">
        <v>140</v>
      </c>
      <c r="BA17" s="4"/>
      <c r="BB17" s="4"/>
      <c r="BC17" s="4"/>
      <c r="BD17" s="4"/>
      <c r="BE17" s="5"/>
      <c r="BF17" s="4" t="s">
        <v>16</v>
      </c>
      <c r="BG17" s="4" t="s">
        <v>16</v>
      </c>
      <c r="BH17" s="4" t="s">
        <v>16</v>
      </c>
      <c r="BI17" s="4" t="s">
        <v>16</v>
      </c>
      <c r="BJ17" s="5"/>
      <c r="BK17" s="14" t="s">
        <v>16</v>
      </c>
    </row>
    <row r="18" spans="1:63" s="49" customFormat="1" ht="22.35" customHeight="1">
      <c r="A18" s="26"/>
      <c r="B18" s="58" t="s">
        <v>24</v>
      </c>
      <c r="C18" s="56" t="s">
        <v>13</v>
      </c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7"/>
      <c r="AZ18" s="47">
        <v>150</v>
      </c>
      <c r="BA18" s="4"/>
      <c r="BB18" s="4"/>
      <c r="BC18" s="4"/>
      <c r="BD18" s="4"/>
      <c r="BE18" s="5"/>
      <c r="BF18" s="4" t="s">
        <v>16</v>
      </c>
      <c r="BG18" s="5"/>
      <c r="BH18" s="5"/>
      <c r="BI18" s="4" t="s">
        <v>16</v>
      </c>
      <c r="BJ18" s="4" t="s">
        <v>16</v>
      </c>
      <c r="BK18" s="4" t="s">
        <v>16</v>
      </c>
    </row>
    <row r="19" spans="1:63" s="49" customFormat="1" ht="22.35" customHeight="1">
      <c r="A19" s="26"/>
      <c r="B19" s="58" t="s">
        <v>25</v>
      </c>
      <c r="C19" s="56" t="s">
        <v>13</v>
      </c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7"/>
      <c r="AZ19" s="47">
        <v>160</v>
      </c>
      <c r="BA19" s="4"/>
      <c r="BB19" s="4"/>
      <c r="BC19" s="4"/>
      <c r="BD19" s="4"/>
      <c r="BE19" s="5"/>
      <c r="BF19" s="4" t="s">
        <v>16</v>
      </c>
      <c r="BG19" s="4" t="s">
        <v>16</v>
      </c>
      <c r="BH19" s="4" t="s">
        <v>16</v>
      </c>
      <c r="BI19" s="4" t="s">
        <v>16</v>
      </c>
      <c r="BJ19" s="5"/>
      <c r="BK19" s="5"/>
    </row>
    <row r="20" spans="1:63" s="49" customFormat="1" ht="22.35" customHeight="1">
      <c r="A20" s="26"/>
      <c r="B20" s="58" t="s">
        <v>26</v>
      </c>
      <c r="C20" s="56" t="s">
        <v>13</v>
      </c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7"/>
      <c r="AZ20" s="47">
        <v>180</v>
      </c>
      <c r="BA20" s="4" t="s">
        <v>16</v>
      </c>
      <c r="BB20" s="4"/>
      <c r="BC20" s="4"/>
      <c r="BD20" s="4"/>
      <c r="BE20" s="5"/>
      <c r="BF20" s="4" t="s">
        <v>16</v>
      </c>
      <c r="BG20" s="4" t="s">
        <v>16</v>
      </c>
      <c r="BH20" s="4" t="s">
        <v>16</v>
      </c>
      <c r="BI20" s="4" t="s">
        <v>16</v>
      </c>
      <c r="BJ20" s="5"/>
      <c r="BK20" s="4" t="s">
        <v>16</v>
      </c>
    </row>
    <row r="21" spans="1:63" s="19" customFormat="1" ht="22.35" customHeight="1">
      <c r="A21" s="45"/>
      <c r="B21" s="61" t="s">
        <v>27</v>
      </c>
      <c r="C21" s="62" t="s">
        <v>13</v>
      </c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3"/>
      <c r="AZ21" s="16">
        <v>200</v>
      </c>
      <c r="BA21" s="17" t="s">
        <v>16</v>
      </c>
      <c r="BB21" s="17"/>
      <c r="BC21" s="17"/>
      <c r="BD21" s="17"/>
      <c r="BE21" s="18">
        <f>BF21+BJ21</f>
        <v>11032000</v>
      </c>
      <c r="BF21" s="18">
        <f>BF22+BF32+BF39</f>
        <v>6132000</v>
      </c>
      <c r="BG21" s="18"/>
      <c r="BH21" s="18"/>
      <c r="BI21" s="18"/>
      <c r="BJ21" s="18">
        <f>BJ22+BJ32+BJ39</f>
        <v>4900000</v>
      </c>
      <c r="BK21" s="18"/>
    </row>
    <row r="22" spans="1:63" s="23" customFormat="1" ht="22.35" customHeight="1">
      <c r="A22" s="41"/>
      <c r="B22" s="51" t="s">
        <v>28</v>
      </c>
      <c r="C22" s="59" t="s">
        <v>13</v>
      </c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60"/>
      <c r="AZ22" s="21">
        <v>210</v>
      </c>
      <c r="BA22" s="14" t="s">
        <v>70</v>
      </c>
      <c r="BB22" s="14"/>
      <c r="BC22" s="14"/>
      <c r="BD22" s="14"/>
      <c r="BE22" s="22">
        <f>BF22+BJ22</f>
        <v>5155648</v>
      </c>
      <c r="BF22" s="22">
        <f>BF24+BF26+BF28</f>
        <v>3471242</v>
      </c>
      <c r="BG22" s="22"/>
      <c r="BH22" s="22"/>
      <c r="BI22" s="22"/>
      <c r="BJ22" s="22">
        <f>BJ25+BJ27+BJ29</f>
        <v>1684406</v>
      </c>
      <c r="BK22" s="22"/>
    </row>
    <row r="23" spans="1:63" s="49" customFormat="1" ht="24.75" customHeight="1">
      <c r="A23" s="26"/>
      <c r="B23" s="51" t="s">
        <v>71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40"/>
      <c r="AY23" s="42"/>
      <c r="AZ23" s="47" t="s">
        <v>72</v>
      </c>
      <c r="BA23" s="14"/>
      <c r="BB23" s="4"/>
      <c r="BC23" s="4"/>
      <c r="BD23" s="4"/>
      <c r="BE23" s="5"/>
      <c r="BF23" s="5"/>
      <c r="BG23" s="5"/>
      <c r="BH23" s="5"/>
      <c r="BI23" s="5"/>
      <c r="BJ23" s="5"/>
      <c r="BK23" s="5"/>
    </row>
    <row r="24" spans="1:63" s="49" customFormat="1" ht="22.5" customHeight="1">
      <c r="A24" s="26"/>
      <c r="B24" s="51" t="s">
        <v>73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40"/>
      <c r="AY24" s="42"/>
      <c r="AZ24" s="47"/>
      <c r="BA24" s="14" t="s">
        <v>47</v>
      </c>
      <c r="BB24" s="4" t="s">
        <v>66</v>
      </c>
      <c r="BC24" s="4" t="s">
        <v>45</v>
      </c>
      <c r="BD24" s="4" t="s">
        <v>46</v>
      </c>
      <c r="BE24" s="5">
        <f>BF24+BJ24</f>
        <v>2666084</v>
      </c>
      <c r="BF24" s="5">
        <v>2666084</v>
      </c>
      <c r="BG24" s="5"/>
      <c r="BH24" s="5"/>
      <c r="BI24" s="5"/>
      <c r="BJ24" s="5">
        <v>0</v>
      </c>
      <c r="BK24" s="5"/>
    </row>
    <row r="25" spans="1:63" s="49" customFormat="1" ht="22.5" customHeight="1">
      <c r="A25" s="26"/>
      <c r="B25" s="51" t="s">
        <v>73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40"/>
      <c r="AY25" s="42"/>
      <c r="AZ25" s="47"/>
      <c r="BA25" s="14" t="s">
        <v>47</v>
      </c>
      <c r="BB25" s="4" t="s">
        <v>68</v>
      </c>
      <c r="BC25" s="4" t="s">
        <v>45</v>
      </c>
      <c r="BD25" s="4" t="s">
        <v>46</v>
      </c>
      <c r="BE25" s="5">
        <f t="shared" ref="BE25:BE29" si="0">BF25+BJ25</f>
        <v>1291403</v>
      </c>
      <c r="BF25" s="5">
        <v>0</v>
      </c>
      <c r="BG25" s="5"/>
      <c r="BH25" s="5"/>
      <c r="BI25" s="5"/>
      <c r="BJ25" s="5">
        <v>1291403</v>
      </c>
      <c r="BK25" s="5"/>
    </row>
    <row r="26" spans="1:63" s="49" customFormat="1" ht="23.25" customHeight="1">
      <c r="A26" s="64" t="s">
        <v>61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43"/>
      <c r="AY26" s="42"/>
      <c r="AZ26" s="47"/>
      <c r="BA26" s="14" t="s">
        <v>48</v>
      </c>
      <c r="BB26" s="4" t="s">
        <v>66</v>
      </c>
      <c r="BC26" s="4" t="s">
        <v>45</v>
      </c>
      <c r="BD26" s="4" t="s">
        <v>46</v>
      </c>
      <c r="BE26" s="5">
        <f t="shared" si="0"/>
        <v>0</v>
      </c>
      <c r="BF26" s="5">
        <v>0</v>
      </c>
      <c r="BG26" s="5"/>
      <c r="BH26" s="5"/>
      <c r="BI26" s="5"/>
      <c r="BJ26" s="5">
        <v>0</v>
      </c>
      <c r="BK26" s="5"/>
    </row>
    <row r="27" spans="1:63" s="49" customFormat="1" ht="23.25" customHeight="1">
      <c r="A27" s="64" t="s">
        <v>61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43"/>
      <c r="AY27" s="42"/>
      <c r="AZ27" s="47"/>
      <c r="BA27" s="14" t="s">
        <v>48</v>
      </c>
      <c r="BB27" s="4" t="s">
        <v>68</v>
      </c>
      <c r="BC27" s="4" t="s">
        <v>45</v>
      </c>
      <c r="BD27" s="4" t="s">
        <v>46</v>
      </c>
      <c r="BE27" s="5">
        <f t="shared" si="0"/>
        <v>3000</v>
      </c>
      <c r="BF27" s="5">
        <v>0</v>
      </c>
      <c r="BG27" s="5"/>
      <c r="BH27" s="5"/>
      <c r="BI27" s="5"/>
      <c r="BJ27" s="5">
        <v>3000</v>
      </c>
      <c r="BK27" s="5"/>
    </row>
    <row r="28" spans="1:63" s="49" customFormat="1" ht="22.5" customHeight="1">
      <c r="A28" s="26"/>
      <c r="B28" s="51" t="s">
        <v>62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40"/>
      <c r="AY28" s="42"/>
      <c r="AZ28" s="47"/>
      <c r="BA28" s="14" t="s">
        <v>49</v>
      </c>
      <c r="BB28" s="4" t="s">
        <v>66</v>
      </c>
      <c r="BC28" s="4" t="s">
        <v>45</v>
      </c>
      <c r="BD28" s="4" t="s">
        <v>46</v>
      </c>
      <c r="BE28" s="5">
        <f>BF28+BJ28</f>
        <v>805158</v>
      </c>
      <c r="BF28" s="5">
        <v>805158</v>
      </c>
      <c r="BG28" s="5"/>
      <c r="BH28" s="5"/>
      <c r="BI28" s="5"/>
      <c r="BJ28" s="5">
        <v>0</v>
      </c>
      <c r="BK28" s="5"/>
    </row>
    <row r="29" spans="1:63" s="49" customFormat="1" ht="21" customHeight="1">
      <c r="A29" s="26"/>
      <c r="B29" s="51" t="s">
        <v>62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40"/>
      <c r="AY29" s="42"/>
      <c r="AZ29" s="47"/>
      <c r="BA29" s="14" t="s">
        <v>49</v>
      </c>
      <c r="BB29" s="4" t="s">
        <v>68</v>
      </c>
      <c r="BC29" s="4" t="s">
        <v>45</v>
      </c>
      <c r="BD29" s="4" t="s">
        <v>46</v>
      </c>
      <c r="BE29" s="5">
        <f t="shared" si="0"/>
        <v>390003</v>
      </c>
      <c r="BF29" s="5">
        <v>0</v>
      </c>
      <c r="BG29" s="5"/>
      <c r="BH29" s="5"/>
      <c r="BI29" s="5"/>
      <c r="BJ29" s="5">
        <v>390003</v>
      </c>
      <c r="BK29" s="5"/>
    </row>
    <row r="30" spans="1:63" s="23" customFormat="1" ht="23.25" customHeight="1">
      <c r="A30" s="41"/>
      <c r="B30" s="53" t="s">
        <v>29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5"/>
      <c r="AZ30" s="21">
        <v>220</v>
      </c>
      <c r="BA30" s="14"/>
      <c r="BB30" s="14"/>
      <c r="BC30" s="14"/>
      <c r="BD30" s="14"/>
      <c r="BE30" s="22"/>
      <c r="BF30" s="22"/>
      <c r="BG30" s="22"/>
      <c r="BH30" s="22"/>
      <c r="BI30" s="22"/>
      <c r="BJ30" s="22"/>
      <c r="BK30" s="22"/>
    </row>
    <row r="31" spans="1:63" s="49" customFormat="1" ht="22.35" customHeight="1">
      <c r="A31" s="26"/>
      <c r="B31" s="58" t="s">
        <v>30</v>
      </c>
      <c r="C31" s="56" t="s">
        <v>13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7"/>
      <c r="AZ31" s="47"/>
      <c r="BA31" s="4"/>
      <c r="BB31" s="4"/>
      <c r="BC31" s="4"/>
      <c r="BD31" s="4"/>
      <c r="BE31" s="5"/>
      <c r="BF31" s="5"/>
      <c r="BG31" s="5"/>
      <c r="BH31" s="5"/>
      <c r="BI31" s="5"/>
      <c r="BJ31" s="5"/>
      <c r="BK31" s="5"/>
    </row>
    <row r="32" spans="1:63" s="23" customFormat="1" ht="22.35" customHeight="1">
      <c r="A32" s="41"/>
      <c r="B32" s="51" t="s">
        <v>31</v>
      </c>
      <c r="C32" s="59" t="s">
        <v>13</v>
      </c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60"/>
      <c r="AZ32" s="21">
        <v>230</v>
      </c>
      <c r="BA32" s="14"/>
      <c r="BB32" s="14"/>
      <c r="BC32" s="14"/>
      <c r="BD32" s="14"/>
      <c r="BE32" s="22">
        <f>BF32+BJ32</f>
        <v>56500</v>
      </c>
      <c r="BF32" s="22">
        <f>BF34+BF36</f>
        <v>2500</v>
      </c>
      <c r="BG32" s="22"/>
      <c r="BH32" s="22"/>
      <c r="BI32" s="22"/>
      <c r="BJ32" s="22">
        <f>BJ35+BJ37</f>
        <v>54000</v>
      </c>
      <c r="BK32" s="22"/>
    </row>
    <row r="33" spans="1:63" s="49" customFormat="1" ht="20.25" customHeight="1">
      <c r="A33" s="26"/>
      <c r="B33" s="51" t="s">
        <v>71</v>
      </c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40"/>
      <c r="AY33" s="42"/>
      <c r="AZ33" s="47" t="s">
        <v>72</v>
      </c>
      <c r="BA33" s="14"/>
      <c r="BB33" s="4"/>
      <c r="BC33" s="4"/>
      <c r="BD33" s="4"/>
      <c r="BE33" s="5"/>
      <c r="BF33" s="5"/>
      <c r="BG33" s="5"/>
      <c r="BH33" s="5"/>
      <c r="BI33" s="5"/>
      <c r="BJ33" s="5"/>
      <c r="BK33" s="5"/>
    </row>
    <row r="34" spans="1:63" s="49" customFormat="1" ht="22.35" customHeight="1">
      <c r="A34" s="26"/>
      <c r="B34" s="51" t="s">
        <v>74</v>
      </c>
      <c r="C34" s="56" t="s">
        <v>13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7"/>
      <c r="AZ34" s="47"/>
      <c r="BA34" s="14" t="s">
        <v>50</v>
      </c>
      <c r="BB34" s="4" t="s">
        <v>66</v>
      </c>
      <c r="BC34" s="4" t="s">
        <v>45</v>
      </c>
      <c r="BD34" s="4" t="s">
        <v>46</v>
      </c>
      <c r="BE34" s="5">
        <f>BF34+BJ34</f>
        <v>0</v>
      </c>
      <c r="BF34" s="5">
        <v>0</v>
      </c>
      <c r="BG34" s="5"/>
      <c r="BH34" s="5"/>
      <c r="BI34" s="5"/>
      <c r="BJ34" s="5">
        <v>0</v>
      </c>
      <c r="BK34" s="5"/>
    </row>
    <row r="35" spans="1:63" s="49" customFormat="1" ht="22.35" customHeight="1">
      <c r="A35" s="26"/>
      <c r="B35" s="51" t="s">
        <v>74</v>
      </c>
      <c r="C35" s="56" t="s">
        <v>13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7"/>
      <c r="AZ35" s="47"/>
      <c r="BA35" s="14" t="s">
        <v>50</v>
      </c>
      <c r="BB35" s="4" t="s">
        <v>68</v>
      </c>
      <c r="BC35" s="4" t="s">
        <v>45</v>
      </c>
      <c r="BD35" s="4" t="s">
        <v>46</v>
      </c>
      <c r="BE35" s="5">
        <f t="shared" ref="BE35:BE37" si="1">BF35+BJ35</f>
        <v>50000</v>
      </c>
      <c r="BF35" s="5">
        <v>0</v>
      </c>
      <c r="BG35" s="5"/>
      <c r="BH35" s="5"/>
      <c r="BI35" s="5"/>
      <c r="BJ35" s="5">
        <v>50000</v>
      </c>
      <c r="BK35" s="5"/>
    </row>
    <row r="36" spans="1:63" s="49" customFormat="1" ht="22.35" customHeight="1">
      <c r="A36" s="26"/>
      <c r="B36" s="51" t="s">
        <v>76</v>
      </c>
      <c r="C36" s="56" t="s">
        <v>13</v>
      </c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7"/>
      <c r="AZ36" s="47"/>
      <c r="BA36" s="14" t="s">
        <v>75</v>
      </c>
      <c r="BB36" s="4" t="s">
        <v>66</v>
      </c>
      <c r="BC36" s="4" t="s">
        <v>45</v>
      </c>
      <c r="BD36" s="4" t="s">
        <v>46</v>
      </c>
      <c r="BE36" s="5">
        <f t="shared" si="1"/>
        <v>2500</v>
      </c>
      <c r="BF36" s="5">
        <v>2500</v>
      </c>
      <c r="BG36" s="5"/>
      <c r="BH36" s="5"/>
      <c r="BI36" s="5"/>
      <c r="BJ36" s="5">
        <v>0</v>
      </c>
      <c r="BK36" s="5"/>
    </row>
    <row r="37" spans="1:63" s="49" customFormat="1" ht="22.35" customHeight="1">
      <c r="A37" s="26"/>
      <c r="B37" s="51" t="s">
        <v>76</v>
      </c>
      <c r="C37" s="56" t="s">
        <v>13</v>
      </c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7"/>
      <c r="AZ37" s="47"/>
      <c r="BA37" s="14" t="s">
        <v>75</v>
      </c>
      <c r="BB37" s="4" t="s">
        <v>68</v>
      </c>
      <c r="BC37" s="4" t="s">
        <v>45</v>
      </c>
      <c r="BD37" s="4" t="s">
        <v>46</v>
      </c>
      <c r="BE37" s="5">
        <f t="shared" si="1"/>
        <v>4000</v>
      </c>
      <c r="BF37" s="5">
        <v>0</v>
      </c>
      <c r="BG37" s="5"/>
      <c r="BH37" s="5"/>
      <c r="BI37" s="5"/>
      <c r="BJ37" s="5">
        <v>4000</v>
      </c>
      <c r="BK37" s="5"/>
    </row>
    <row r="38" spans="1:63" s="49" customFormat="1" ht="35.25" customHeight="1">
      <c r="A38" s="26"/>
      <c r="B38" s="58" t="s">
        <v>32</v>
      </c>
      <c r="C38" s="56" t="s">
        <v>13</v>
      </c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7"/>
      <c r="AZ38" s="47">
        <v>250</v>
      </c>
      <c r="BA38" s="4"/>
      <c r="BB38" s="4"/>
      <c r="BC38" s="4"/>
      <c r="BD38" s="4"/>
      <c r="BE38" s="5"/>
      <c r="BF38" s="5"/>
      <c r="BG38" s="5"/>
      <c r="BH38" s="5"/>
      <c r="BI38" s="5"/>
      <c r="BJ38" s="5"/>
      <c r="BK38" s="5"/>
    </row>
    <row r="39" spans="1:63" s="19" customFormat="1" ht="22.35" customHeight="1">
      <c r="A39" s="45"/>
      <c r="B39" s="61" t="s">
        <v>33</v>
      </c>
      <c r="C39" s="62" t="s">
        <v>13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3"/>
      <c r="AZ39" s="16">
        <v>260</v>
      </c>
      <c r="BA39" s="17" t="s">
        <v>60</v>
      </c>
      <c r="BB39" s="17"/>
      <c r="BC39" s="17"/>
      <c r="BD39" s="17"/>
      <c r="BE39" s="18">
        <f>BF39+BJ39</f>
        <v>5819852</v>
      </c>
      <c r="BF39" s="18">
        <f>BF41+BF43+BF45+BF47+BF49+BF51+BF53+BF55+BF57</f>
        <v>2658258</v>
      </c>
      <c r="BG39" s="18"/>
      <c r="BH39" s="18"/>
      <c r="BI39" s="18"/>
      <c r="BJ39" s="18">
        <f>BJ42+BJ44+BJ46+BJ48+BJ50+BJ52+BJ54+BJ56+BJ58</f>
        <v>3161594</v>
      </c>
      <c r="BK39" s="18"/>
    </row>
    <row r="40" spans="1:63" s="49" customFormat="1" ht="22.35" customHeight="1">
      <c r="A40" s="26"/>
      <c r="B40" s="51" t="s">
        <v>5</v>
      </c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7"/>
      <c r="AZ40" s="4" t="s">
        <v>16</v>
      </c>
      <c r="BA40" s="4"/>
      <c r="BB40" s="4"/>
      <c r="BC40" s="4"/>
      <c r="BD40" s="4"/>
      <c r="BE40" s="5"/>
      <c r="BF40" s="5"/>
      <c r="BG40" s="5"/>
      <c r="BH40" s="5"/>
      <c r="BI40" s="5"/>
      <c r="BJ40" s="5"/>
      <c r="BK40" s="5"/>
    </row>
    <row r="41" spans="1:63" s="49" customFormat="1" ht="22.35" customHeight="1">
      <c r="A41" s="26"/>
      <c r="B41" s="51" t="s">
        <v>51</v>
      </c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7"/>
      <c r="AZ41" s="47"/>
      <c r="BA41" s="4" t="s">
        <v>16</v>
      </c>
      <c r="BB41" s="4" t="s">
        <v>66</v>
      </c>
      <c r="BC41" s="4" t="s">
        <v>45</v>
      </c>
      <c r="BD41" s="4" t="s">
        <v>46</v>
      </c>
      <c r="BE41" s="5">
        <f t="shared" ref="BE41:BE58" si="2">BF41+BJ41</f>
        <v>45000</v>
      </c>
      <c r="BF41" s="5">
        <v>45000</v>
      </c>
      <c r="BG41" s="5"/>
      <c r="BH41" s="5"/>
      <c r="BI41" s="5"/>
      <c r="BJ41" s="5">
        <v>0</v>
      </c>
      <c r="BK41" s="5"/>
    </row>
    <row r="42" spans="1:63" s="49" customFormat="1" ht="22.35" customHeight="1">
      <c r="A42" s="26"/>
      <c r="B42" s="51" t="s">
        <v>51</v>
      </c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7"/>
      <c r="AZ42" s="47"/>
      <c r="BA42" s="4" t="s">
        <v>16</v>
      </c>
      <c r="BB42" s="4" t="s">
        <v>68</v>
      </c>
      <c r="BC42" s="4" t="s">
        <v>45</v>
      </c>
      <c r="BD42" s="4" t="s">
        <v>46</v>
      </c>
      <c r="BE42" s="5">
        <f t="shared" si="2"/>
        <v>0</v>
      </c>
      <c r="BF42" s="5">
        <v>0</v>
      </c>
      <c r="BG42" s="5"/>
      <c r="BH42" s="5"/>
      <c r="BI42" s="5"/>
      <c r="BJ42" s="5">
        <v>0</v>
      </c>
      <c r="BK42" s="5"/>
    </row>
    <row r="43" spans="1:63" s="49" customFormat="1" ht="22.35" customHeight="1">
      <c r="A43" s="26"/>
      <c r="B43" s="51" t="s">
        <v>52</v>
      </c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7"/>
      <c r="AZ43" s="47"/>
      <c r="BA43" s="4" t="s">
        <v>16</v>
      </c>
      <c r="BB43" s="4" t="s">
        <v>66</v>
      </c>
      <c r="BC43" s="4" t="s">
        <v>45</v>
      </c>
      <c r="BD43" s="4" t="s">
        <v>46</v>
      </c>
      <c r="BE43" s="5">
        <f t="shared" si="2"/>
        <v>0</v>
      </c>
      <c r="BF43" s="5">
        <v>0</v>
      </c>
      <c r="BG43" s="5"/>
      <c r="BH43" s="5"/>
      <c r="BI43" s="5"/>
      <c r="BJ43" s="5">
        <v>0</v>
      </c>
      <c r="BK43" s="5"/>
    </row>
    <row r="44" spans="1:63" s="49" customFormat="1" ht="22.35" customHeight="1">
      <c r="A44" s="26"/>
      <c r="B44" s="51" t="s">
        <v>52</v>
      </c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7"/>
      <c r="AZ44" s="47"/>
      <c r="BA44" s="4" t="s">
        <v>16</v>
      </c>
      <c r="BB44" s="4" t="s">
        <v>68</v>
      </c>
      <c r="BC44" s="4" t="s">
        <v>45</v>
      </c>
      <c r="BD44" s="4" t="s">
        <v>46</v>
      </c>
      <c r="BE44" s="5">
        <f t="shared" si="2"/>
        <v>40000</v>
      </c>
      <c r="BF44" s="5">
        <v>0</v>
      </c>
      <c r="BG44" s="5"/>
      <c r="BH44" s="5"/>
      <c r="BI44" s="5"/>
      <c r="BJ44" s="5">
        <v>40000</v>
      </c>
      <c r="BK44" s="5"/>
    </row>
    <row r="45" spans="1:63" s="49" customFormat="1" ht="22.35" customHeight="1">
      <c r="A45" s="26"/>
      <c r="B45" s="51" t="s">
        <v>53</v>
      </c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7"/>
      <c r="AZ45" s="47"/>
      <c r="BA45" s="4" t="s">
        <v>16</v>
      </c>
      <c r="BB45" s="4" t="s">
        <v>66</v>
      </c>
      <c r="BC45" s="4" t="s">
        <v>45</v>
      </c>
      <c r="BD45" s="4" t="s">
        <v>46</v>
      </c>
      <c r="BE45" s="5">
        <f t="shared" si="2"/>
        <v>730000</v>
      </c>
      <c r="BF45" s="5">
        <f>690000+40000</f>
        <v>730000</v>
      </c>
      <c r="BG45" s="5"/>
      <c r="BH45" s="5"/>
      <c r="BI45" s="5"/>
      <c r="BJ45" s="5">
        <v>0</v>
      </c>
      <c r="BK45" s="5"/>
    </row>
    <row r="46" spans="1:63" s="49" customFormat="1" ht="22.35" customHeight="1">
      <c r="A46" s="26"/>
      <c r="B46" s="51" t="s">
        <v>53</v>
      </c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7"/>
      <c r="AZ46" s="47"/>
      <c r="BA46" s="4" t="s">
        <v>16</v>
      </c>
      <c r="BB46" s="4" t="s">
        <v>68</v>
      </c>
      <c r="BC46" s="4" t="s">
        <v>45</v>
      </c>
      <c r="BD46" s="4" t="s">
        <v>46</v>
      </c>
      <c r="BE46" s="5">
        <f t="shared" si="2"/>
        <v>50000</v>
      </c>
      <c r="BF46" s="5">
        <v>0</v>
      </c>
      <c r="BG46" s="5"/>
      <c r="BH46" s="5"/>
      <c r="BI46" s="5"/>
      <c r="BJ46" s="5">
        <f>30000+20000</f>
        <v>50000</v>
      </c>
      <c r="BK46" s="5"/>
    </row>
    <row r="47" spans="1:63" s="49" customFormat="1" ht="22.35" customHeight="1">
      <c r="A47" s="26"/>
      <c r="B47" s="51" t="s">
        <v>54</v>
      </c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7"/>
      <c r="AZ47" s="47"/>
      <c r="BA47" s="4" t="s">
        <v>16</v>
      </c>
      <c r="BB47" s="4" t="s">
        <v>66</v>
      </c>
      <c r="BC47" s="4" t="s">
        <v>45</v>
      </c>
      <c r="BD47" s="4" t="s">
        <v>46</v>
      </c>
      <c r="BE47" s="5">
        <f t="shared" si="2"/>
        <v>0</v>
      </c>
      <c r="BF47" s="5">
        <v>0</v>
      </c>
      <c r="BG47" s="5"/>
      <c r="BH47" s="5"/>
      <c r="BI47" s="5"/>
      <c r="BJ47" s="5">
        <v>0</v>
      </c>
      <c r="BK47" s="5"/>
    </row>
    <row r="48" spans="1:63" s="49" customFormat="1" ht="22.35" customHeight="1">
      <c r="A48" s="26"/>
      <c r="B48" s="51" t="s">
        <v>54</v>
      </c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7"/>
      <c r="AZ48" s="47"/>
      <c r="BA48" s="4" t="s">
        <v>16</v>
      </c>
      <c r="BB48" s="4" t="s">
        <v>68</v>
      </c>
      <c r="BC48" s="4" t="s">
        <v>45</v>
      </c>
      <c r="BD48" s="4" t="s">
        <v>46</v>
      </c>
      <c r="BE48" s="5">
        <f t="shared" si="2"/>
        <v>0</v>
      </c>
      <c r="BF48" s="5">
        <v>0</v>
      </c>
      <c r="BG48" s="5"/>
      <c r="BH48" s="5"/>
      <c r="BI48" s="5"/>
      <c r="BJ48" s="5">
        <v>0</v>
      </c>
      <c r="BK48" s="5"/>
    </row>
    <row r="49" spans="1:63" s="49" customFormat="1" ht="22.35" customHeight="1">
      <c r="A49" s="26"/>
      <c r="B49" s="51" t="s">
        <v>55</v>
      </c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7"/>
      <c r="AZ49" s="47"/>
      <c r="BA49" s="4" t="s">
        <v>16</v>
      </c>
      <c r="BB49" s="4" t="s">
        <v>66</v>
      </c>
      <c r="BC49" s="4" t="s">
        <v>45</v>
      </c>
      <c r="BD49" s="4" t="s">
        <v>46</v>
      </c>
      <c r="BE49" s="5">
        <f t="shared" si="2"/>
        <v>920258</v>
      </c>
      <c r="BF49" s="5">
        <f>890258+30000</f>
        <v>920258</v>
      </c>
      <c r="BG49" s="5"/>
      <c r="BH49" s="5"/>
      <c r="BI49" s="5"/>
      <c r="BJ49" s="5">
        <v>0</v>
      </c>
      <c r="BK49" s="5"/>
    </row>
    <row r="50" spans="1:63" s="49" customFormat="1" ht="22.35" customHeight="1">
      <c r="A50" s="26"/>
      <c r="B50" s="51" t="s">
        <v>55</v>
      </c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7"/>
      <c r="AZ50" s="47"/>
      <c r="BA50" s="4" t="s">
        <v>16</v>
      </c>
      <c r="BB50" s="4" t="s">
        <v>68</v>
      </c>
      <c r="BC50" s="4" t="s">
        <v>45</v>
      </c>
      <c r="BD50" s="4" t="s">
        <v>46</v>
      </c>
      <c r="BE50" s="5">
        <f t="shared" si="2"/>
        <v>490174</v>
      </c>
      <c r="BF50" s="5">
        <v>0</v>
      </c>
      <c r="BG50" s="5"/>
      <c r="BH50" s="5"/>
      <c r="BI50" s="5"/>
      <c r="BJ50" s="5">
        <v>490174</v>
      </c>
      <c r="BK50" s="5"/>
    </row>
    <row r="51" spans="1:63" s="49" customFormat="1" ht="22.35" customHeight="1">
      <c r="A51" s="26"/>
      <c r="B51" s="51" t="s">
        <v>56</v>
      </c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7"/>
      <c r="AZ51" s="47"/>
      <c r="BA51" s="4" t="s">
        <v>16</v>
      </c>
      <c r="BB51" s="4" t="s">
        <v>66</v>
      </c>
      <c r="BC51" s="4" t="s">
        <v>45</v>
      </c>
      <c r="BD51" s="4" t="s">
        <v>46</v>
      </c>
      <c r="BE51" s="5">
        <f t="shared" si="2"/>
        <v>164000</v>
      </c>
      <c r="BF51" s="5">
        <f>134000+30000</f>
        <v>164000</v>
      </c>
      <c r="BG51" s="5"/>
      <c r="BH51" s="5"/>
      <c r="BI51" s="5"/>
      <c r="BJ51" s="5">
        <v>0</v>
      </c>
      <c r="BK51" s="5"/>
    </row>
    <row r="52" spans="1:63" s="49" customFormat="1" ht="22.35" customHeight="1">
      <c r="A52" s="26"/>
      <c r="B52" s="51" t="s">
        <v>56</v>
      </c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7"/>
      <c r="AZ52" s="47"/>
      <c r="BA52" s="4" t="s">
        <v>16</v>
      </c>
      <c r="BB52" s="4" t="s">
        <v>68</v>
      </c>
      <c r="BC52" s="4" t="s">
        <v>45</v>
      </c>
      <c r="BD52" s="4" t="s">
        <v>46</v>
      </c>
      <c r="BE52" s="5">
        <f t="shared" si="2"/>
        <v>273200</v>
      </c>
      <c r="BF52" s="5">
        <v>0</v>
      </c>
      <c r="BG52" s="5"/>
      <c r="BH52" s="5"/>
      <c r="BI52" s="5"/>
      <c r="BJ52" s="5">
        <v>273200</v>
      </c>
      <c r="BK52" s="5"/>
    </row>
    <row r="53" spans="1:63" s="49" customFormat="1" ht="22.35" customHeight="1">
      <c r="A53" s="26"/>
      <c r="B53" s="51" t="s">
        <v>57</v>
      </c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7"/>
      <c r="AZ53" s="47"/>
      <c r="BA53" s="4" t="s">
        <v>16</v>
      </c>
      <c r="BB53" s="4" t="s">
        <v>66</v>
      </c>
      <c r="BC53" s="4" t="s">
        <v>45</v>
      </c>
      <c r="BD53" s="4" t="s">
        <v>46</v>
      </c>
      <c r="BE53" s="5">
        <f t="shared" si="2"/>
        <v>0</v>
      </c>
      <c r="BF53" s="5">
        <v>0</v>
      </c>
      <c r="BG53" s="5"/>
      <c r="BH53" s="5"/>
      <c r="BI53" s="5"/>
      <c r="BJ53" s="5">
        <v>0</v>
      </c>
      <c r="BK53" s="5"/>
    </row>
    <row r="54" spans="1:63" s="49" customFormat="1" ht="22.35" customHeight="1">
      <c r="A54" s="26"/>
      <c r="B54" s="51" t="s">
        <v>57</v>
      </c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7"/>
      <c r="AZ54" s="47"/>
      <c r="BA54" s="4" t="s">
        <v>16</v>
      </c>
      <c r="BB54" s="4" t="s">
        <v>68</v>
      </c>
      <c r="BC54" s="4" t="s">
        <v>45</v>
      </c>
      <c r="BD54" s="4" t="s">
        <v>46</v>
      </c>
      <c r="BE54" s="5">
        <f t="shared" si="2"/>
        <v>30000</v>
      </c>
      <c r="BF54" s="5">
        <v>0</v>
      </c>
      <c r="BG54" s="5"/>
      <c r="BH54" s="5"/>
      <c r="BI54" s="5"/>
      <c r="BJ54" s="5">
        <v>30000</v>
      </c>
      <c r="BK54" s="5"/>
    </row>
    <row r="55" spans="1:63" s="49" customFormat="1" ht="22.35" customHeight="1">
      <c r="A55" s="26"/>
      <c r="B55" s="51" t="s">
        <v>58</v>
      </c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7"/>
      <c r="AZ55" s="47"/>
      <c r="BA55" s="4" t="s">
        <v>16</v>
      </c>
      <c r="BB55" s="4" t="s">
        <v>66</v>
      </c>
      <c r="BC55" s="4" t="s">
        <v>45</v>
      </c>
      <c r="BD55" s="4" t="s">
        <v>46</v>
      </c>
      <c r="BE55" s="5">
        <f t="shared" si="2"/>
        <v>250000</v>
      </c>
      <c r="BF55" s="5">
        <v>250000</v>
      </c>
      <c r="BG55" s="5"/>
      <c r="BH55" s="5"/>
      <c r="BI55" s="5"/>
      <c r="BJ55" s="5">
        <v>0</v>
      </c>
      <c r="BK55" s="5"/>
    </row>
    <row r="56" spans="1:63" s="49" customFormat="1" ht="22.35" customHeight="1">
      <c r="A56" s="26"/>
      <c r="B56" s="51" t="s">
        <v>58</v>
      </c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7"/>
      <c r="AZ56" s="47"/>
      <c r="BA56" s="4" t="s">
        <v>16</v>
      </c>
      <c r="BB56" s="4" t="s">
        <v>68</v>
      </c>
      <c r="BC56" s="4" t="s">
        <v>45</v>
      </c>
      <c r="BD56" s="4" t="s">
        <v>46</v>
      </c>
      <c r="BE56" s="5">
        <f t="shared" si="2"/>
        <v>120000</v>
      </c>
      <c r="BF56" s="5">
        <v>0</v>
      </c>
      <c r="BG56" s="5"/>
      <c r="BH56" s="5"/>
      <c r="BI56" s="5"/>
      <c r="BJ56" s="5">
        <v>120000</v>
      </c>
      <c r="BK56" s="5"/>
    </row>
    <row r="57" spans="1:63" s="49" customFormat="1" ht="22.35" customHeight="1">
      <c r="A57" s="26"/>
      <c r="B57" s="51" t="s">
        <v>59</v>
      </c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7"/>
      <c r="AZ57" s="47"/>
      <c r="BA57" s="4" t="s">
        <v>16</v>
      </c>
      <c r="BB57" s="4" t="s">
        <v>66</v>
      </c>
      <c r="BC57" s="4" t="s">
        <v>45</v>
      </c>
      <c r="BD57" s="4" t="s">
        <v>46</v>
      </c>
      <c r="BE57" s="5">
        <f t="shared" si="2"/>
        <v>549000</v>
      </c>
      <c r="BF57" s="5">
        <f>519000+30000</f>
        <v>549000</v>
      </c>
      <c r="BG57" s="5"/>
      <c r="BH57" s="5"/>
      <c r="BI57" s="5"/>
      <c r="BJ57" s="5">
        <v>0</v>
      </c>
      <c r="BK57" s="5"/>
    </row>
    <row r="58" spans="1:63" s="49" customFormat="1" ht="22.35" customHeight="1">
      <c r="A58" s="26"/>
      <c r="B58" s="51" t="s">
        <v>59</v>
      </c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7"/>
      <c r="AZ58" s="47"/>
      <c r="BA58" s="4" t="s">
        <v>16</v>
      </c>
      <c r="BB58" s="4" t="s">
        <v>68</v>
      </c>
      <c r="BC58" s="4" t="s">
        <v>45</v>
      </c>
      <c r="BD58" s="4" t="s">
        <v>46</v>
      </c>
      <c r="BE58" s="5">
        <f t="shared" si="2"/>
        <v>2158220</v>
      </c>
      <c r="BF58" s="5">
        <v>0</v>
      </c>
      <c r="BG58" s="5"/>
      <c r="BH58" s="5"/>
      <c r="BI58" s="5"/>
      <c r="BJ58" s="5">
        <f>2078220+80000</f>
        <v>2158220</v>
      </c>
      <c r="BK58" s="5"/>
    </row>
    <row r="59" spans="1:63" s="49" customFormat="1" ht="22.35" customHeight="1">
      <c r="A59" s="26"/>
      <c r="B59" s="58" t="s">
        <v>34</v>
      </c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40"/>
      <c r="AY59" s="42"/>
      <c r="AZ59" s="47">
        <v>300</v>
      </c>
      <c r="BA59" s="4" t="s">
        <v>16</v>
      </c>
      <c r="BB59" s="4"/>
      <c r="BC59" s="4"/>
      <c r="BD59" s="4"/>
      <c r="BE59" s="5"/>
      <c r="BF59" s="5"/>
      <c r="BG59" s="5"/>
      <c r="BH59" s="5"/>
      <c r="BI59" s="5"/>
      <c r="BJ59" s="5"/>
      <c r="BK59" s="5"/>
    </row>
    <row r="60" spans="1:63" s="49" customFormat="1" ht="22.35" customHeight="1">
      <c r="A60" s="26"/>
      <c r="B60" s="58" t="s">
        <v>35</v>
      </c>
      <c r="C60" s="56" t="s">
        <v>13</v>
      </c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7"/>
      <c r="AZ60" s="47">
        <v>310</v>
      </c>
      <c r="BA60" s="4"/>
      <c r="BB60" s="4"/>
      <c r="BC60" s="4"/>
      <c r="BD60" s="4"/>
      <c r="BE60" s="5"/>
      <c r="BF60" s="5"/>
      <c r="BG60" s="5"/>
      <c r="BH60" s="5"/>
      <c r="BI60" s="5"/>
      <c r="BJ60" s="5"/>
      <c r="BK60" s="5"/>
    </row>
    <row r="61" spans="1:63" s="49" customFormat="1" ht="22.35" customHeight="1">
      <c r="A61" s="26"/>
      <c r="B61" s="58" t="s">
        <v>36</v>
      </c>
      <c r="C61" s="56" t="s">
        <v>13</v>
      </c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7"/>
      <c r="AZ61" s="47">
        <v>320</v>
      </c>
      <c r="BA61" s="4"/>
      <c r="BB61" s="4"/>
      <c r="BC61" s="4"/>
      <c r="BD61" s="4"/>
      <c r="BE61" s="5"/>
      <c r="BF61" s="5"/>
      <c r="BG61" s="5"/>
      <c r="BH61" s="5"/>
      <c r="BI61" s="5"/>
      <c r="BJ61" s="5"/>
      <c r="BK61" s="5"/>
    </row>
    <row r="62" spans="1:63" s="49" customFormat="1" ht="22.35" customHeight="1">
      <c r="A62" s="26"/>
      <c r="B62" s="58" t="s">
        <v>37</v>
      </c>
      <c r="C62" s="56" t="s">
        <v>13</v>
      </c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7"/>
      <c r="AZ62" s="47">
        <v>400</v>
      </c>
      <c r="BA62" s="4"/>
      <c r="BB62" s="4"/>
      <c r="BC62" s="4"/>
      <c r="BD62" s="4"/>
      <c r="BE62" s="5"/>
      <c r="BF62" s="5"/>
      <c r="BG62" s="5"/>
      <c r="BH62" s="5"/>
      <c r="BI62" s="5"/>
      <c r="BJ62" s="5"/>
      <c r="BK62" s="5"/>
    </row>
    <row r="63" spans="1:63" s="49" customFormat="1" ht="22.35" customHeight="1">
      <c r="A63" s="26"/>
      <c r="B63" s="58" t="s">
        <v>38</v>
      </c>
      <c r="C63" s="56" t="s">
        <v>13</v>
      </c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7"/>
      <c r="AZ63" s="47">
        <v>410</v>
      </c>
      <c r="BA63" s="4"/>
      <c r="BB63" s="4"/>
      <c r="BC63" s="4"/>
      <c r="BD63" s="4"/>
      <c r="BE63" s="5"/>
      <c r="BF63" s="5"/>
      <c r="BG63" s="5"/>
      <c r="BH63" s="5"/>
      <c r="BI63" s="5"/>
      <c r="BJ63" s="5"/>
      <c r="BK63" s="5"/>
    </row>
    <row r="64" spans="1:63" s="49" customFormat="1" ht="22.35" customHeight="1">
      <c r="A64" s="26"/>
      <c r="B64" s="58" t="s">
        <v>39</v>
      </c>
      <c r="C64" s="56" t="s">
        <v>13</v>
      </c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7"/>
      <c r="AZ64" s="47">
        <v>420</v>
      </c>
      <c r="BA64" s="4"/>
      <c r="BB64" s="4"/>
      <c r="BC64" s="4"/>
      <c r="BD64" s="4"/>
      <c r="BE64" s="5"/>
      <c r="BF64" s="5"/>
      <c r="BG64" s="5"/>
      <c r="BH64" s="5"/>
      <c r="BI64" s="5"/>
      <c r="BJ64" s="5"/>
      <c r="BK64" s="5"/>
    </row>
    <row r="65" spans="1:63" s="49" customFormat="1" ht="22.35" customHeight="1">
      <c r="A65" s="26"/>
      <c r="B65" s="58" t="s">
        <v>14</v>
      </c>
      <c r="C65" s="56" t="s">
        <v>13</v>
      </c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7"/>
      <c r="AZ65" s="47" t="s">
        <v>15</v>
      </c>
      <c r="BA65" s="4" t="s">
        <v>16</v>
      </c>
      <c r="BB65" s="14"/>
      <c r="BC65" s="4"/>
      <c r="BD65" s="4"/>
      <c r="BE65" s="5"/>
      <c r="BF65" s="5"/>
      <c r="BG65" s="5"/>
      <c r="BH65" s="5"/>
      <c r="BI65" s="5"/>
      <c r="BJ65" s="5"/>
      <c r="BK65" s="5"/>
    </row>
    <row r="66" spans="1:63" s="49" customFormat="1" ht="22.35" customHeight="1">
      <c r="A66" s="26"/>
      <c r="B66" s="58" t="s">
        <v>17</v>
      </c>
      <c r="C66" s="56" t="s">
        <v>13</v>
      </c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7"/>
      <c r="AZ66" s="47">
        <v>600</v>
      </c>
      <c r="BA66" s="4" t="s">
        <v>16</v>
      </c>
      <c r="BB66" s="4"/>
      <c r="BC66" s="4"/>
      <c r="BD66" s="4"/>
      <c r="BE66" s="5"/>
      <c r="BF66" s="5"/>
      <c r="BG66" s="5"/>
      <c r="BH66" s="5"/>
      <c r="BI66" s="5"/>
      <c r="BJ66" s="5"/>
      <c r="BK66" s="5"/>
    </row>
  </sheetData>
  <mergeCells count="76">
    <mergeCell ref="BI6:BI7"/>
    <mergeCell ref="BJ6:BK6"/>
    <mergeCell ref="A8:AY8"/>
    <mergeCell ref="A1:AW1"/>
    <mergeCell ref="A2:BK2"/>
    <mergeCell ref="A3:AW3"/>
    <mergeCell ref="A4:AY7"/>
    <mergeCell ref="AZ4:AZ7"/>
    <mergeCell ref="BA4:BA7"/>
    <mergeCell ref="BB4:BB7"/>
    <mergeCell ref="BC4:BC7"/>
    <mergeCell ref="BD4:BD7"/>
    <mergeCell ref="BE4:BK4"/>
    <mergeCell ref="BE5:BE7"/>
    <mergeCell ref="BF5:BK5"/>
    <mergeCell ref="BF6:BF7"/>
    <mergeCell ref="BG6:BG7"/>
    <mergeCell ref="BH6:BH7"/>
    <mergeCell ref="B9:AY9"/>
    <mergeCell ref="B10:AY10"/>
    <mergeCell ref="B11:AY11"/>
    <mergeCell ref="B12:AY12"/>
    <mergeCell ref="B13:AY13"/>
    <mergeCell ref="B14:AY14"/>
    <mergeCell ref="B15:AY15"/>
    <mergeCell ref="B16:AY16"/>
    <mergeCell ref="B17:AY17"/>
    <mergeCell ref="B18:AY18"/>
    <mergeCell ref="B19:AY19"/>
    <mergeCell ref="B20:AY20"/>
    <mergeCell ref="B21:AY21"/>
    <mergeCell ref="B22:AY22"/>
    <mergeCell ref="B23:AW23"/>
    <mergeCell ref="B24:AW24"/>
    <mergeCell ref="B25:AW25"/>
    <mergeCell ref="A26:AW26"/>
    <mergeCell ref="A27:AW27"/>
    <mergeCell ref="B28:AW28"/>
    <mergeCell ref="B29:AW29"/>
    <mergeCell ref="B30:AY30"/>
    <mergeCell ref="B31:AY31"/>
    <mergeCell ref="B32:AY32"/>
    <mergeCell ref="B33:AW33"/>
    <mergeCell ref="B34:AY34"/>
    <mergeCell ref="B35:AY35"/>
    <mergeCell ref="B36:AY36"/>
    <mergeCell ref="B37:AY37"/>
    <mergeCell ref="B38:AY38"/>
    <mergeCell ref="B39:AY39"/>
    <mergeCell ref="B40:AY40"/>
    <mergeCell ref="B41:AY41"/>
    <mergeCell ref="B42:AY42"/>
    <mergeCell ref="B43:AY43"/>
    <mergeCell ref="B44:AY44"/>
    <mergeCell ref="B45:AY45"/>
    <mergeCell ref="B46:AY46"/>
    <mergeCell ref="B47:AY47"/>
    <mergeCell ref="B48:AY48"/>
    <mergeCell ref="B49:AY49"/>
    <mergeCell ref="B50:AY50"/>
    <mergeCell ref="B51:AY51"/>
    <mergeCell ref="B52:AY52"/>
    <mergeCell ref="B53:AY53"/>
    <mergeCell ref="B54:AY54"/>
    <mergeCell ref="B55:AY55"/>
    <mergeCell ref="B56:AY56"/>
    <mergeCell ref="B57:AY57"/>
    <mergeCell ref="B58:AY58"/>
    <mergeCell ref="B64:AY64"/>
    <mergeCell ref="B65:AY65"/>
    <mergeCell ref="B66:AY66"/>
    <mergeCell ref="B59:AW59"/>
    <mergeCell ref="B60:AY60"/>
    <mergeCell ref="B61:AY61"/>
    <mergeCell ref="B62:AY62"/>
    <mergeCell ref="B63:AY6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L67"/>
  <sheetViews>
    <sheetView topLeftCell="AZ32" workbookViewId="0">
      <selection activeCell="BK60" sqref="BK60"/>
    </sheetView>
  </sheetViews>
  <sheetFormatPr defaultRowHeight="12.75"/>
  <cols>
    <col min="1" max="48" width="0.28515625" style="10" customWidth="1"/>
    <col min="49" max="49" width="7.7109375" style="10" customWidth="1"/>
    <col min="50" max="50" width="0.28515625" style="10" customWidth="1"/>
    <col min="51" max="51" width="6.7109375" style="10" customWidth="1"/>
    <col min="52" max="53" width="8.7109375" style="10" customWidth="1"/>
    <col min="54" max="54" width="11.85546875" style="10" customWidth="1"/>
    <col min="55" max="55" width="15.85546875" style="10" customWidth="1"/>
    <col min="56" max="56" width="11.140625" style="10" customWidth="1"/>
    <col min="57" max="57" width="12.7109375" style="10" customWidth="1"/>
    <col min="58" max="58" width="8.85546875" style="10" hidden="1" customWidth="1"/>
    <col min="59" max="59" width="12" style="10" customWidth="1"/>
    <col min="60" max="61" width="9.7109375" style="10" customWidth="1"/>
    <col min="62" max="62" width="15.140625" style="10" customWidth="1"/>
    <col min="63" max="63" width="15.28515625" style="10" customWidth="1"/>
    <col min="64" max="64" width="9.140625" style="10" customWidth="1"/>
  </cols>
  <sheetData>
    <row r="1" spans="1:64" s="49" customFormat="1" ht="12.75" customHeight="1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44"/>
    </row>
    <row r="2" spans="1:64" s="49" customFormat="1">
      <c r="A2" s="77" t="s">
        <v>78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s="49" customFormat="1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2"/>
      <c r="BI3" s="2"/>
      <c r="BJ3" s="2"/>
      <c r="BK3" s="2"/>
      <c r="BL3" s="2"/>
    </row>
    <row r="4" spans="1:64" s="49" customFormat="1" ht="12.75" customHeight="1">
      <c r="A4" s="82" t="s">
        <v>0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4"/>
      <c r="AZ4" s="72" t="s">
        <v>1</v>
      </c>
      <c r="BA4" s="72" t="s">
        <v>2</v>
      </c>
      <c r="BB4" s="66" t="s">
        <v>40</v>
      </c>
      <c r="BC4" s="66" t="s">
        <v>41</v>
      </c>
      <c r="BD4" s="66" t="s">
        <v>42</v>
      </c>
      <c r="BE4" s="70" t="s">
        <v>3</v>
      </c>
      <c r="BF4" s="71"/>
      <c r="BG4" s="71"/>
      <c r="BH4" s="71"/>
      <c r="BI4" s="71"/>
      <c r="BJ4" s="71"/>
      <c r="BK4" s="71"/>
      <c r="BL4" s="71"/>
    </row>
    <row r="5" spans="1:64" s="49" customFormat="1" ht="12.75" customHeight="1">
      <c r="A5" s="85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7"/>
      <c r="AZ5" s="91"/>
      <c r="BA5" s="91"/>
      <c r="BB5" s="67"/>
      <c r="BC5" s="67"/>
      <c r="BD5" s="67"/>
      <c r="BE5" s="66" t="s">
        <v>43</v>
      </c>
      <c r="BF5" s="72" t="s">
        <v>4</v>
      </c>
      <c r="BG5" s="79" t="s">
        <v>5</v>
      </c>
      <c r="BH5" s="92"/>
      <c r="BI5" s="92"/>
      <c r="BJ5" s="92"/>
      <c r="BK5" s="92"/>
      <c r="BL5" s="92"/>
    </row>
    <row r="6" spans="1:64" s="49" customFormat="1" ht="112.9" customHeight="1">
      <c r="A6" s="85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7"/>
      <c r="AZ6" s="91"/>
      <c r="BA6" s="91"/>
      <c r="BB6" s="67"/>
      <c r="BC6" s="67"/>
      <c r="BD6" s="67"/>
      <c r="BE6" s="67"/>
      <c r="BF6" s="91"/>
      <c r="BG6" s="93" t="s">
        <v>18</v>
      </c>
      <c r="BH6" s="72" t="s">
        <v>6</v>
      </c>
      <c r="BI6" s="72" t="s">
        <v>7</v>
      </c>
      <c r="BJ6" s="72" t="s">
        <v>8</v>
      </c>
      <c r="BK6" s="79" t="s">
        <v>9</v>
      </c>
      <c r="BL6" s="80"/>
    </row>
    <row r="7" spans="1:64" s="49" customFormat="1" ht="22.35" customHeight="1">
      <c r="A7" s="88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90"/>
      <c r="AZ7" s="73"/>
      <c r="BA7" s="73"/>
      <c r="BB7" s="68"/>
      <c r="BC7" s="68"/>
      <c r="BD7" s="68"/>
      <c r="BE7" s="68"/>
      <c r="BF7" s="73"/>
      <c r="BG7" s="94"/>
      <c r="BH7" s="73"/>
      <c r="BI7" s="73"/>
      <c r="BJ7" s="73"/>
      <c r="BK7" s="50" t="s">
        <v>11</v>
      </c>
      <c r="BL7" s="50" t="s">
        <v>12</v>
      </c>
    </row>
    <row r="8" spans="1:64" s="49" customFormat="1" ht="11.1" customHeight="1">
      <c r="A8" s="70">
        <v>1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81"/>
      <c r="AZ8" s="3">
        <v>2</v>
      </c>
      <c r="BA8" s="48">
        <v>3</v>
      </c>
      <c r="BB8" s="48">
        <v>4</v>
      </c>
      <c r="BC8" s="48">
        <v>5</v>
      </c>
      <c r="BD8" s="48">
        <v>6</v>
      </c>
      <c r="BE8" s="48">
        <v>7</v>
      </c>
      <c r="BF8" s="48">
        <v>7</v>
      </c>
      <c r="BG8" s="48">
        <v>8</v>
      </c>
      <c r="BH8" s="48">
        <v>9</v>
      </c>
      <c r="BI8" s="48">
        <v>10</v>
      </c>
      <c r="BJ8" s="48">
        <v>11</v>
      </c>
      <c r="BK8" s="50">
        <v>12</v>
      </c>
      <c r="BL8" s="50">
        <v>13</v>
      </c>
    </row>
    <row r="9" spans="1:64" s="19" customFormat="1" ht="22.35" customHeight="1">
      <c r="A9" s="45"/>
      <c r="B9" s="61" t="s">
        <v>19</v>
      </c>
      <c r="C9" s="62" t="s">
        <v>13</v>
      </c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3"/>
      <c r="AZ9" s="16">
        <v>100</v>
      </c>
      <c r="BA9" s="17" t="s">
        <v>16</v>
      </c>
      <c r="BB9" s="17"/>
      <c r="BC9" s="17"/>
      <c r="BD9" s="17"/>
      <c r="BE9" s="18">
        <f>BG9+BK9</f>
        <v>11132000</v>
      </c>
      <c r="BF9" s="18"/>
      <c r="BG9" s="18">
        <f>BG11</f>
        <v>6202000</v>
      </c>
      <c r="BH9" s="18"/>
      <c r="BI9" s="18"/>
      <c r="BJ9" s="18"/>
      <c r="BK9" s="18">
        <f>BK11</f>
        <v>4930000</v>
      </c>
      <c r="BL9" s="18"/>
    </row>
    <row r="10" spans="1:64" s="49" customFormat="1" ht="22.5" customHeight="1">
      <c r="A10" s="26"/>
      <c r="B10" s="58" t="s">
        <v>20</v>
      </c>
      <c r="C10" s="56" t="s">
        <v>13</v>
      </c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7"/>
      <c r="AZ10" s="47">
        <v>110</v>
      </c>
      <c r="BA10" s="4"/>
      <c r="BB10" s="4"/>
      <c r="BC10" s="4"/>
      <c r="BD10" s="4"/>
      <c r="BE10" s="5"/>
      <c r="BF10" s="5"/>
      <c r="BG10" s="4" t="s">
        <v>16</v>
      </c>
      <c r="BH10" s="4" t="s">
        <v>16</v>
      </c>
      <c r="BI10" s="4" t="s">
        <v>16</v>
      </c>
      <c r="BJ10" s="4" t="s">
        <v>16</v>
      </c>
      <c r="BK10" s="4" t="s">
        <v>16</v>
      </c>
      <c r="BL10" s="4" t="s">
        <v>16</v>
      </c>
    </row>
    <row r="11" spans="1:64" s="49" customFormat="1" ht="28.5" customHeight="1">
      <c r="A11" s="26"/>
      <c r="B11" s="58" t="s">
        <v>21</v>
      </c>
      <c r="C11" s="56" t="s">
        <v>13</v>
      </c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7"/>
      <c r="AZ11" s="47">
        <v>120</v>
      </c>
      <c r="BA11" s="4" t="s">
        <v>44</v>
      </c>
      <c r="BB11" s="4" t="s">
        <v>16</v>
      </c>
      <c r="BC11" s="4" t="s">
        <v>16</v>
      </c>
      <c r="BD11" s="4" t="s">
        <v>46</v>
      </c>
      <c r="BE11" s="5">
        <f>BG11+BK11</f>
        <v>11132000</v>
      </c>
      <c r="BF11" s="5"/>
      <c r="BG11" s="5">
        <f>BG13</f>
        <v>6202000</v>
      </c>
      <c r="BH11" s="4" t="s">
        <v>16</v>
      </c>
      <c r="BI11" s="4" t="s">
        <v>16</v>
      </c>
      <c r="BJ11" s="5"/>
      <c r="BK11" s="5">
        <f>BK14+BK15</f>
        <v>4930000</v>
      </c>
      <c r="BL11" s="5"/>
    </row>
    <row r="12" spans="1:64" s="49" customFormat="1" ht="22.35" customHeight="1">
      <c r="A12" s="26"/>
      <c r="B12" s="58" t="s">
        <v>30</v>
      </c>
      <c r="C12" s="56" t="s">
        <v>13</v>
      </c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7"/>
      <c r="AZ12" s="4" t="s">
        <v>16</v>
      </c>
      <c r="BA12" s="4"/>
      <c r="BB12" s="4"/>
      <c r="BC12" s="4"/>
      <c r="BD12" s="4"/>
      <c r="BE12" s="5"/>
      <c r="BF12" s="5"/>
      <c r="BG12" s="5"/>
      <c r="BH12" s="5"/>
      <c r="BI12" s="5"/>
      <c r="BJ12" s="5"/>
      <c r="BK12" s="5"/>
      <c r="BL12" s="5"/>
    </row>
    <row r="13" spans="1:64" s="49" customFormat="1" ht="30" customHeight="1">
      <c r="A13" s="26"/>
      <c r="B13" s="58" t="s">
        <v>65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69"/>
      <c r="AZ13" s="47"/>
      <c r="BA13" s="4" t="s">
        <v>44</v>
      </c>
      <c r="BB13" s="4" t="s">
        <v>66</v>
      </c>
      <c r="BC13" s="4" t="s">
        <v>45</v>
      </c>
      <c r="BD13" s="4" t="s">
        <v>46</v>
      </c>
      <c r="BE13" s="5">
        <f>BG13</f>
        <v>6202000</v>
      </c>
      <c r="BF13" s="5"/>
      <c r="BG13" s="5">
        <v>6202000</v>
      </c>
      <c r="BH13" s="4" t="s">
        <v>16</v>
      </c>
      <c r="BI13" s="4" t="s">
        <v>16</v>
      </c>
      <c r="BJ13" s="5"/>
      <c r="BK13" s="5">
        <f>BL13</f>
        <v>0</v>
      </c>
      <c r="BL13" s="5"/>
    </row>
    <row r="14" spans="1:64" s="49" customFormat="1" ht="81" customHeight="1">
      <c r="A14" s="26"/>
      <c r="B14" s="58" t="s">
        <v>67</v>
      </c>
      <c r="C14" s="56" t="s">
        <v>13</v>
      </c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7"/>
      <c r="AZ14" s="47"/>
      <c r="BA14" s="4" t="s">
        <v>44</v>
      </c>
      <c r="BB14" s="4" t="s">
        <v>68</v>
      </c>
      <c r="BC14" s="4" t="s">
        <v>45</v>
      </c>
      <c r="BD14" s="4" t="s">
        <v>46</v>
      </c>
      <c r="BE14" s="5">
        <f>BK14+BG14</f>
        <v>0</v>
      </c>
      <c r="BF14" s="5"/>
      <c r="BG14" s="24"/>
      <c r="BH14" s="4" t="s">
        <v>16</v>
      </c>
      <c r="BI14" s="4" t="s">
        <v>16</v>
      </c>
      <c r="BJ14" s="5"/>
      <c r="BK14" s="5">
        <v>0</v>
      </c>
      <c r="BL14" s="5">
        <v>0</v>
      </c>
    </row>
    <row r="15" spans="1:64" s="49" customFormat="1" ht="93.75" customHeight="1">
      <c r="A15" s="26"/>
      <c r="B15" s="58" t="s">
        <v>69</v>
      </c>
      <c r="C15" s="56" t="s">
        <v>13</v>
      </c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7"/>
      <c r="AZ15" s="47"/>
      <c r="BA15" s="4" t="s">
        <v>44</v>
      </c>
      <c r="BB15" s="4" t="s">
        <v>68</v>
      </c>
      <c r="BC15" s="4" t="s">
        <v>45</v>
      </c>
      <c r="BD15" s="4" t="s">
        <v>46</v>
      </c>
      <c r="BE15" s="5">
        <f>BK15+BG15</f>
        <v>4930000</v>
      </c>
      <c r="BF15" s="5"/>
      <c r="BG15" s="24"/>
      <c r="BH15" s="4" t="s">
        <v>16</v>
      </c>
      <c r="BI15" s="4" t="s">
        <v>16</v>
      </c>
      <c r="BJ15" s="5"/>
      <c r="BK15" s="5">
        <v>4930000</v>
      </c>
      <c r="BL15" s="5">
        <v>0</v>
      </c>
    </row>
    <row r="16" spans="1:64" s="49" customFormat="1" ht="36.75" customHeight="1">
      <c r="A16" s="26"/>
      <c r="B16" s="58" t="s">
        <v>22</v>
      </c>
      <c r="C16" s="56" t="s">
        <v>13</v>
      </c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7"/>
      <c r="AZ16" s="47">
        <v>130</v>
      </c>
      <c r="BA16" s="4"/>
      <c r="BB16" s="4"/>
      <c r="BC16" s="4"/>
      <c r="BD16" s="4"/>
      <c r="BE16" s="5"/>
      <c r="BF16" s="5"/>
      <c r="BG16" s="4" t="s">
        <v>16</v>
      </c>
      <c r="BH16" s="4" t="s">
        <v>16</v>
      </c>
      <c r="BI16" s="4" t="s">
        <v>16</v>
      </c>
      <c r="BJ16" s="4" t="s">
        <v>16</v>
      </c>
      <c r="BK16" s="5"/>
      <c r="BL16" s="4" t="s">
        <v>16</v>
      </c>
    </row>
    <row r="17" spans="1:64" s="49" customFormat="1" ht="70.5" customHeight="1">
      <c r="A17" s="26"/>
      <c r="B17" s="58" t="s">
        <v>23</v>
      </c>
      <c r="C17" s="56" t="s">
        <v>13</v>
      </c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7"/>
      <c r="AZ17" s="47">
        <v>140</v>
      </c>
      <c r="BA17" s="4"/>
      <c r="BB17" s="4"/>
      <c r="BC17" s="4"/>
      <c r="BD17" s="4"/>
      <c r="BE17" s="5"/>
      <c r="BF17" s="5"/>
      <c r="BG17" s="4" t="s">
        <v>16</v>
      </c>
      <c r="BH17" s="4" t="s">
        <v>16</v>
      </c>
      <c r="BI17" s="4" t="s">
        <v>16</v>
      </c>
      <c r="BJ17" s="4" t="s">
        <v>16</v>
      </c>
      <c r="BK17" s="5"/>
      <c r="BL17" s="14" t="s">
        <v>16</v>
      </c>
    </row>
    <row r="18" spans="1:64" s="49" customFormat="1" ht="22.35" customHeight="1">
      <c r="A18" s="26"/>
      <c r="B18" s="58" t="s">
        <v>24</v>
      </c>
      <c r="C18" s="56" t="s">
        <v>13</v>
      </c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7"/>
      <c r="AZ18" s="47">
        <v>150</v>
      </c>
      <c r="BA18" s="4"/>
      <c r="BB18" s="4"/>
      <c r="BC18" s="4"/>
      <c r="BD18" s="4"/>
      <c r="BE18" s="5"/>
      <c r="BF18" s="5"/>
      <c r="BG18" s="4" t="s">
        <v>16</v>
      </c>
      <c r="BH18" s="5"/>
      <c r="BI18" s="5"/>
      <c r="BJ18" s="4" t="s">
        <v>16</v>
      </c>
      <c r="BK18" s="4" t="s">
        <v>16</v>
      </c>
      <c r="BL18" s="4" t="s">
        <v>16</v>
      </c>
    </row>
    <row r="19" spans="1:64" s="49" customFormat="1" ht="22.35" customHeight="1">
      <c r="A19" s="26"/>
      <c r="B19" s="58" t="s">
        <v>25</v>
      </c>
      <c r="C19" s="56" t="s">
        <v>13</v>
      </c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7"/>
      <c r="AZ19" s="47">
        <v>160</v>
      </c>
      <c r="BA19" s="4"/>
      <c r="BB19" s="4"/>
      <c r="BC19" s="4"/>
      <c r="BD19" s="4"/>
      <c r="BE19" s="5"/>
      <c r="BF19" s="5"/>
      <c r="BG19" s="4" t="s">
        <v>16</v>
      </c>
      <c r="BH19" s="4" t="s">
        <v>16</v>
      </c>
      <c r="BI19" s="4" t="s">
        <v>16</v>
      </c>
      <c r="BJ19" s="4" t="s">
        <v>16</v>
      </c>
      <c r="BK19" s="5"/>
      <c r="BL19" s="5"/>
    </row>
    <row r="20" spans="1:64" s="49" customFormat="1" ht="22.35" customHeight="1">
      <c r="A20" s="26"/>
      <c r="B20" s="58" t="s">
        <v>26</v>
      </c>
      <c r="C20" s="56" t="s">
        <v>13</v>
      </c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7"/>
      <c r="AZ20" s="47">
        <v>180</v>
      </c>
      <c r="BA20" s="4" t="s">
        <v>16</v>
      </c>
      <c r="BB20" s="4"/>
      <c r="BC20" s="4"/>
      <c r="BD20" s="4"/>
      <c r="BE20" s="5"/>
      <c r="BF20" s="5"/>
      <c r="BG20" s="4" t="s">
        <v>16</v>
      </c>
      <c r="BH20" s="4" t="s">
        <v>16</v>
      </c>
      <c r="BI20" s="4" t="s">
        <v>16</v>
      </c>
      <c r="BJ20" s="4" t="s">
        <v>16</v>
      </c>
      <c r="BK20" s="5"/>
      <c r="BL20" s="4" t="s">
        <v>16</v>
      </c>
    </row>
    <row r="21" spans="1:64" s="19" customFormat="1" ht="22.35" customHeight="1">
      <c r="A21" s="45"/>
      <c r="B21" s="61" t="s">
        <v>27</v>
      </c>
      <c r="C21" s="62" t="s">
        <v>13</v>
      </c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3"/>
      <c r="AZ21" s="16">
        <v>200</v>
      </c>
      <c r="BA21" s="17" t="s">
        <v>16</v>
      </c>
      <c r="BB21" s="17"/>
      <c r="BC21" s="17"/>
      <c r="BD21" s="17"/>
      <c r="BE21" s="18">
        <f>BG21+BK21</f>
        <v>11132000</v>
      </c>
      <c r="BF21" s="18"/>
      <c r="BG21" s="18">
        <f>BG22+BG32+BG39</f>
        <v>6202000</v>
      </c>
      <c r="BH21" s="18"/>
      <c r="BI21" s="18"/>
      <c r="BJ21" s="18"/>
      <c r="BK21" s="18">
        <f>BK22+BK32+BK39</f>
        <v>4930000</v>
      </c>
      <c r="BL21" s="18"/>
    </row>
    <row r="22" spans="1:64" s="23" customFormat="1" ht="22.35" customHeight="1">
      <c r="A22" s="41"/>
      <c r="B22" s="51" t="s">
        <v>28</v>
      </c>
      <c r="C22" s="59" t="s">
        <v>13</v>
      </c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60"/>
      <c r="AZ22" s="21">
        <v>210</v>
      </c>
      <c r="BA22" s="14" t="s">
        <v>70</v>
      </c>
      <c r="BB22" s="14"/>
      <c r="BC22" s="14"/>
      <c r="BD22" s="14"/>
      <c r="BE22" s="22">
        <f>BG22+BK22</f>
        <v>5155648</v>
      </c>
      <c r="BF22" s="22"/>
      <c r="BG22" s="22">
        <f>BG24+BG26+BG28</f>
        <v>3471242</v>
      </c>
      <c r="BH22" s="22"/>
      <c r="BI22" s="22"/>
      <c r="BJ22" s="22"/>
      <c r="BK22" s="22">
        <f>BK25+BK27+BK29</f>
        <v>1684406</v>
      </c>
      <c r="BL22" s="22"/>
    </row>
    <row r="23" spans="1:64" s="49" customFormat="1" ht="24.75" customHeight="1">
      <c r="A23" s="26"/>
      <c r="B23" s="51" t="s">
        <v>71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40"/>
      <c r="AY23" s="42"/>
      <c r="AZ23" s="47" t="s">
        <v>72</v>
      </c>
      <c r="BA23" s="14"/>
      <c r="BB23" s="4"/>
      <c r="BC23" s="4"/>
      <c r="BD23" s="4"/>
      <c r="BE23" s="5"/>
      <c r="BF23" s="5"/>
      <c r="BG23" s="5"/>
      <c r="BH23" s="5"/>
      <c r="BI23" s="5"/>
      <c r="BJ23" s="5"/>
      <c r="BK23" s="5"/>
      <c r="BL23" s="5"/>
    </row>
    <row r="24" spans="1:64" s="49" customFormat="1" ht="22.5" customHeight="1">
      <c r="A24" s="26"/>
      <c r="B24" s="51" t="s">
        <v>73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40"/>
      <c r="AY24" s="42"/>
      <c r="AZ24" s="47"/>
      <c r="BA24" s="14" t="s">
        <v>47</v>
      </c>
      <c r="BB24" s="4" t="s">
        <v>66</v>
      </c>
      <c r="BC24" s="4" t="s">
        <v>45</v>
      </c>
      <c r="BD24" s="4" t="s">
        <v>46</v>
      </c>
      <c r="BE24" s="5">
        <f t="shared" ref="BE24:BE29" si="0">BG24+BK24</f>
        <v>2666084</v>
      </c>
      <c r="BF24" s="5"/>
      <c r="BG24" s="5">
        <v>2666084</v>
      </c>
      <c r="BH24" s="5"/>
      <c r="BI24" s="5"/>
      <c r="BJ24" s="5"/>
      <c r="BK24" s="5">
        <v>0</v>
      </c>
      <c r="BL24" s="5"/>
    </row>
    <row r="25" spans="1:64" s="49" customFormat="1" ht="22.5" customHeight="1">
      <c r="A25" s="26"/>
      <c r="B25" s="51" t="s">
        <v>73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40"/>
      <c r="AY25" s="42"/>
      <c r="AZ25" s="47"/>
      <c r="BA25" s="14" t="s">
        <v>47</v>
      </c>
      <c r="BB25" s="4" t="s">
        <v>68</v>
      </c>
      <c r="BC25" s="4" t="s">
        <v>45</v>
      </c>
      <c r="BD25" s="4" t="s">
        <v>46</v>
      </c>
      <c r="BE25" s="5">
        <f t="shared" si="0"/>
        <v>1291403</v>
      </c>
      <c r="BF25" s="5"/>
      <c r="BG25" s="5">
        <v>0</v>
      </c>
      <c r="BH25" s="5"/>
      <c r="BI25" s="5"/>
      <c r="BJ25" s="5"/>
      <c r="BK25" s="5">
        <v>1291403</v>
      </c>
      <c r="BL25" s="5"/>
    </row>
    <row r="26" spans="1:64" s="49" customFormat="1" ht="23.25" customHeight="1">
      <c r="A26" s="64" t="s">
        <v>61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43"/>
      <c r="AY26" s="42"/>
      <c r="AZ26" s="47"/>
      <c r="BA26" s="14" t="s">
        <v>48</v>
      </c>
      <c r="BB26" s="4" t="s">
        <v>66</v>
      </c>
      <c r="BC26" s="4" t="s">
        <v>45</v>
      </c>
      <c r="BD26" s="4" t="s">
        <v>46</v>
      </c>
      <c r="BE26" s="5">
        <f t="shared" si="0"/>
        <v>0</v>
      </c>
      <c r="BF26" s="5"/>
      <c r="BG26" s="5">
        <v>0</v>
      </c>
      <c r="BH26" s="5"/>
      <c r="BI26" s="5"/>
      <c r="BJ26" s="5"/>
      <c r="BK26" s="5">
        <v>0</v>
      </c>
      <c r="BL26" s="5"/>
    </row>
    <row r="27" spans="1:64" s="49" customFormat="1" ht="23.25" customHeight="1">
      <c r="A27" s="64" t="s">
        <v>61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43"/>
      <c r="AY27" s="42"/>
      <c r="AZ27" s="47"/>
      <c r="BA27" s="14" t="s">
        <v>48</v>
      </c>
      <c r="BB27" s="4" t="s">
        <v>68</v>
      </c>
      <c r="BC27" s="4" t="s">
        <v>45</v>
      </c>
      <c r="BD27" s="4" t="s">
        <v>46</v>
      </c>
      <c r="BE27" s="5">
        <f t="shared" si="0"/>
        <v>3000</v>
      </c>
      <c r="BF27" s="5"/>
      <c r="BG27" s="5">
        <v>0</v>
      </c>
      <c r="BH27" s="5"/>
      <c r="BI27" s="5"/>
      <c r="BJ27" s="5"/>
      <c r="BK27" s="5">
        <v>3000</v>
      </c>
      <c r="BL27" s="5"/>
    </row>
    <row r="28" spans="1:64" s="49" customFormat="1" ht="22.5" customHeight="1">
      <c r="A28" s="26"/>
      <c r="B28" s="51" t="s">
        <v>62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40"/>
      <c r="AY28" s="42"/>
      <c r="AZ28" s="47"/>
      <c r="BA28" s="14" t="s">
        <v>49</v>
      </c>
      <c r="BB28" s="4" t="s">
        <v>66</v>
      </c>
      <c r="BC28" s="4" t="s">
        <v>45</v>
      </c>
      <c r="BD28" s="4" t="s">
        <v>46</v>
      </c>
      <c r="BE28" s="5">
        <f t="shared" si="0"/>
        <v>805158</v>
      </c>
      <c r="BF28" s="5"/>
      <c r="BG28" s="5">
        <v>805158</v>
      </c>
      <c r="BH28" s="5"/>
      <c r="BI28" s="5"/>
      <c r="BJ28" s="5"/>
      <c r="BK28" s="5">
        <v>0</v>
      </c>
      <c r="BL28" s="5"/>
    </row>
    <row r="29" spans="1:64" s="49" customFormat="1" ht="21" customHeight="1">
      <c r="A29" s="26"/>
      <c r="B29" s="51" t="s">
        <v>62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40"/>
      <c r="AY29" s="42"/>
      <c r="AZ29" s="47"/>
      <c r="BA29" s="14" t="s">
        <v>49</v>
      </c>
      <c r="BB29" s="4" t="s">
        <v>68</v>
      </c>
      <c r="BC29" s="4" t="s">
        <v>45</v>
      </c>
      <c r="BD29" s="4" t="s">
        <v>46</v>
      </c>
      <c r="BE29" s="5">
        <f t="shared" si="0"/>
        <v>390003</v>
      </c>
      <c r="BF29" s="5"/>
      <c r="BG29" s="5">
        <v>0</v>
      </c>
      <c r="BH29" s="5"/>
      <c r="BI29" s="5"/>
      <c r="BJ29" s="5"/>
      <c r="BK29" s="5">
        <v>390003</v>
      </c>
      <c r="BL29" s="5"/>
    </row>
    <row r="30" spans="1:64" s="23" customFormat="1" ht="23.25" customHeight="1">
      <c r="A30" s="41"/>
      <c r="B30" s="53" t="s">
        <v>29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5"/>
      <c r="AZ30" s="21">
        <v>220</v>
      </c>
      <c r="BA30" s="14"/>
      <c r="BB30" s="14"/>
      <c r="BC30" s="14"/>
      <c r="BD30" s="14"/>
      <c r="BE30" s="22"/>
      <c r="BF30" s="22"/>
      <c r="BG30" s="22"/>
      <c r="BH30" s="22"/>
      <c r="BI30" s="22"/>
      <c r="BJ30" s="22"/>
      <c r="BK30" s="22"/>
      <c r="BL30" s="22"/>
    </row>
    <row r="31" spans="1:64" s="49" customFormat="1" ht="22.35" customHeight="1">
      <c r="A31" s="26"/>
      <c r="B31" s="58" t="s">
        <v>30</v>
      </c>
      <c r="C31" s="56" t="s">
        <v>13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7"/>
      <c r="AZ31" s="47"/>
      <c r="BA31" s="4"/>
      <c r="BB31" s="4"/>
      <c r="BC31" s="4"/>
      <c r="BD31" s="4"/>
      <c r="BE31" s="5"/>
      <c r="BF31" s="5"/>
      <c r="BG31" s="5"/>
      <c r="BH31" s="5"/>
      <c r="BI31" s="5"/>
      <c r="BJ31" s="5"/>
      <c r="BK31" s="5"/>
      <c r="BL31" s="5"/>
    </row>
    <row r="32" spans="1:64" s="23" customFormat="1" ht="22.35" customHeight="1">
      <c r="A32" s="41"/>
      <c r="B32" s="51" t="s">
        <v>31</v>
      </c>
      <c r="C32" s="59" t="s">
        <v>13</v>
      </c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60"/>
      <c r="AZ32" s="21">
        <v>230</v>
      </c>
      <c r="BA32" s="14"/>
      <c r="BB32" s="14"/>
      <c r="BC32" s="14"/>
      <c r="BD32" s="14"/>
      <c r="BE32" s="22">
        <f>BG32+BK32</f>
        <v>56500</v>
      </c>
      <c r="BF32" s="22"/>
      <c r="BG32" s="22">
        <f>BG34+BG36</f>
        <v>2500</v>
      </c>
      <c r="BH32" s="22"/>
      <c r="BI32" s="22"/>
      <c r="BJ32" s="22"/>
      <c r="BK32" s="22">
        <f>BK35+BK37</f>
        <v>54000</v>
      </c>
      <c r="BL32" s="22"/>
    </row>
    <row r="33" spans="1:64" s="49" customFormat="1" ht="20.25" customHeight="1">
      <c r="A33" s="26"/>
      <c r="B33" s="51" t="s">
        <v>71</v>
      </c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40"/>
      <c r="AY33" s="42"/>
      <c r="AZ33" s="47" t="s">
        <v>72</v>
      </c>
      <c r="BA33" s="14"/>
      <c r="BB33" s="4"/>
      <c r="BC33" s="4"/>
      <c r="BD33" s="4"/>
      <c r="BE33" s="5"/>
      <c r="BF33" s="5"/>
      <c r="BG33" s="5"/>
      <c r="BH33" s="5"/>
      <c r="BI33" s="5"/>
      <c r="BJ33" s="5"/>
      <c r="BK33" s="5"/>
      <c r="BL33" s="5"/>
    </row>
    <row r="34" spans="1:64" s="49" customFormat="1" ht="22.35" customHeight="1">
      <c r="A34" s="26"/>
      <c r="B34" s="51" t="s">
        <v>74</v>
      </c>
      <c r="C34" s="56" t="s">
        <v>13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7"/>
      <c r="AZ34" s="47"/>
      <c r="BA34" s="14" t="s">
        <v>50</v>
      </c>
      <c r="BB34" s="4" t="s">
        <v>66</v>
      </c>
      <c r="BC34" s="4" t="s">
        <v>45</v>
      </c>
      <c r="BD34" s="4" t="s">
        <v>46</v>
      </c>
      <c r="BE34" s="5">
        <f>BG34+BK34</f>
        <v>0</v>
      </c>
      <c r="BF34" s="5"/>
      <c r="BG34" s="5">
        <v>0</v>
      </c>
      <c r="BH34" s="5"/>
      <c r="BI34" s="5"/>
      <c r="BJ34" s="5"/>
      <c r="BK34" s="5">
        <v>0</v>
      </c>
      <c r="BL34" s="5"/>
    </row>
    <row r="35" spans="1:64" s="49" customFormat="1" ht="22.35" customHeight="1">
      <c r="A35" s="26"/>
      <c r="B35" s="51" t="s">
        <v>74</v>
      </c>
      <c r="C35" s="56" t="s">
        <v>13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7"/>
      <c r="AZ35" s="47"/>
      <c r="BA35" s="14" t="s">
        <v>50</v>
      </c>
      <c r="BB35" s="4" t="s">
        <v>68</v>
      </c>
      <c r="BC35" s="4" t="s">
        <v>45</v>
      </c>
      <c r="BD35" s="4" t="s">
        <v>46</v>
      </c>
      <c r="BE35" s="5">
        <f t="shared" ref="BE35:BE37" si="1">BG35+BK35</f>
        <v>50000</v>
      </c>
      <c r="BF35" s="5"/>
      <c r="BG35" s="5">
        <v>0</v>
      </c>
      <c r="BH35" s="5"/>
      <c r="BI35" s="5"/>
      <c r="BJ35" s="5"/>
      <c r="BK35" s="5">
        <v>50000</v>
      </c>
      <c r="BL35" s="5"/>
    </row>
    <row r="36" spans="1:64" s="49" customFormat="1" ht="22.35" customHeight="1">
      <c r="A36" s="26"/>
      <c r="B36" s="51" t="s">
        <v>76</v>
      </c>
      <c r="C36" s="56" t="s">
        <v>13</v>
      </c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7"/>
      <c r="AZ36" s="47"/>
      <c r="BA36" s="14" t="s">
        <v>75</v>
      </c>
      <c r="BB36" s="4" t="s">
        <v>66</v>
      </c>
      <c r="BC36" s="4" t="s">
        <v>45</v>
      </c>
      <c r="BD36" s="4" t="s">
        <v>46</v>
      </c>
      <c r="BE36" s="5">
        <f t="shared" si="1"/>
        <v>2500</v>
      </c>
      <c r="BF36" s="5"/>
      <c r="BG36" s="5">
        <v>2500</v>
      </c>
      <c r="BH36" s="5"/>
      <c r="BI36" s="5"/>
      <c r="BJ36" s="5"/>
      <c r="BK36" s="5">
        <v>0</v>
      </c>
      <c r="BL36" s="5"/>
    </row>
    <row r="37" spans="1:64" s="49" customFormat="1" ht="22.35" customHeight="1">
      <c r="A37" s="26"/>
      <c r="B37" s="51" t="s">
        <v>76</v>
      </c>
      <c r="C37" s="56" t="s">
        <v>13</v>
      </c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7"/>
      <c r="AZ37" s="47"/>
      <c r="BA37" s="14" t="s">
        <v>75</v>
      </c>
      <c r="BB37" s="4" t="s">
        <v>68</v>
      </c>
      <c r="BC37" s="4" t="s">
        <v>45</v>
      </c>
      <c r="BD37" s="4" t="s">
        <v>46</v>
      </c>
      <c r="BE37" s="5">
        <f t="shared" si="1"/>
        <v>4000</v>
      </c>
      <c r="BF37" s="5"/>
      <c r="BG37" s="5">
        <v>0</v>
      </c>
      <c r="BH37" s="5"/>
      <c r="BI37" s="5"/>
      <c r="BJ37" s="5"/>
      <c r="BK37" s="5">
        <v>4000</v>
      </c>
      <c r="BL37" s="5"/>
    </row>
    <row r="38" spans="1:64" s="49" customFormat="1" ht="35.25" customHeight="1">
      <c r="A38" s="26"/>
      <c r="B38" s="58" t="s">
        <v>32</v>
      </c>
      <c r="C38" s="56" t="s">
        <v>13</v>
      </c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7"/>
      <c r="AZ38" s="47">
        <v>250</v>
      </c>
      <c r="BA38" s="4"/>
      <c r="BB38" s="4"/>
      <c r="BC38" s="4"/>
      <c r="BD38" s="4"/>
      <c r="BE38" s="5"/>
      <c r="BF38" s="5"/>
      <c r="BG38" s="5"/>
      <c r="BH38" s="5"/>
      <c r="BI38" s="5"/>
      <c r="BJ38" s="5"/>
      <c r="BK38" s="5"/>
      <c r="BL38" s="5"/>
    </row>
    <row r="39" spans="1:64" s="19" customFormat="1" ht="22.35" customHeight="1">
      <c r="A39" s="45"/>
      <c r="B39" s="61" t="s">
        <v>33</v>
      </c>
      <c r="C39" s="62" t="s">
        <v>13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3"/>
      <c r="AZ39" s="16">
        <v>260</v>
      </c>
      <c r="BA39" s="17" t="s">
        <v>60</v>
      </c>
      <c r="BB39" s="17"/>
      <c r="BC39" s="17"/>
      <c r="BD39" s="17"/>
      <c r="BE39" s="18">
        <f>BG39+BK39</f>
        <v>5919852</v>
      </c>
      <c r="BF39" s="18"/>
      <c r="BG39" s="18">
        <f>BG41+BG43+BG45+BG47+BG49+BG51+BG53+BG54+BG56+BG58+BG55</f>
        <v>2728258</v>
      </c>
      <c r="BH39" s="18"/>
      <c r="BI39" s="18"/>
      <c r="BJ39" s="18"/>
      <c r="BK39" s="18">
        <f>BK42+BK44+BK46+BK48+BK50+BK52+BK55+BK57+BK59+BK54</f>
        <v>3191594</v>
      </c>
      <c r="BL39" s="18"/>
    </row>
    <row r="40" spans="1:64" s="49" customFormat="1" ht="22.35" customHeight="1">
      <c r="A40" s="26"/>
      <c r="B40" s="51" t="s">
        <v>5</v>
      </c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7"/>
      <c r="AZ40" s="4" t="s">
        <v>16</v>
      </c>
      <c r="BA40" s="4"/>
      <c r="BB40" s="4"/>
      <c r="BC40" s="4"/>
      <c r="BD40" s="4"/>
      <c r="BE40" s="5"/>
      <c r="BF40" s="5"/>
      <c r="BG40" s="5"/>
      <c r="BH40" s="5"/>
      <c r="BI40" s="5"/>
      <c r="BJ40" s="5"/>
      <c r="BK40" s="5"/>
      <c r="BL40" s="5"/>
    </row>
    <row r="41" spans="1:64" s="49" customFormat="1" ht="22.35" customHeight="1">
      <c r="A41" s="26"/>
      <c r="B41" s="51" t="s">
        <v>51</v>
      </c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7"/>
      <c r="AZ41" s="47"/>
      <c r="BA41" s="4" t="s">
        <v>16</v>
      </c>
      <c r="BB41" s="4" t="s">
        <v>66</v>
      </c>
      <c r="BC41" s="4" t="s">
        <v>45</v>
      </c>
      <c r="BD41" s="4" t="s">
        <v>46</v>
      </c>
      <c r="BE41" s="5">
        <f t="shared" ref="BE41:BE59" si="2">BG41+BK41</f>
        <v>45000</v>
      </c>
      <c r="BF41" s="5"/>
      <c r="BG41" s="5">
        <v>45000</v>
      </c>
      <c r="BH41" s="5"/>
      <c r="BI41" s="5"/>
      <c r="BJ41" s="5"/>
      <c r="BK41" s="5">
        <v>0</v>
      </c>
      <c r="BL41" s="5"/>
    </row>
    <row r="42" spans="1:64" s="49" customFormat="1" ht="22.35" customHeight="1">
      <c r="A42" s="26"/>
      <c r="B42" s="51" t="s">
        <v>51</v>
      </c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7"/>
      <c r="AZ42" s="47"/>
      <c r="BA42" s="4" t="s">
        <v>16</v>
      </c>
      <c r="BB42" s="4" t="s">
        <v>68</v>
      </c>
      <c r="BC42" s="4" t="s">
        <v>45</v>
      </c>
      <c r="BD42" s="4" t="s">
        <v>46</v>
      </c>
      <c r="BE42" s="5">
        <f t="shared" si="2"/>
        <v>0</v>
      </c>
      <c r="BF42" s="5"/>
      <c r="BG42" s="5">
        <v>0</v>
      </c>
      <c r="BH42" s="5"/>
      <c r="BI42" s="5"/>
      <c r="BJ42" s="5"/>
      <c r="BK42" s="5">
        <v>0</v>
      </c>
      <c r="BL42" s="5"/>
    </row>
    <row r="43" spans="1:64" s="49" customFormat="1" ht="22.35" customHeight="1">
      <c r="A43" s="26"/>
      <c r="B43" s="51" t="s">
        <v>52</v>
      </c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7"/>
      <c r="AZ43" s="47"/>
      <c r="BA43" s="4" t="s">
        <v>16</v>
      </c>
      <c r="BB43" s="4" t="s">
        <v>66</v>
      </c>
      <c r="BC43" s="4" t="s">
        <v>45</v>
      </c>
      <c r="BD43" s="4" t="s">
        <v>46</v>
      </c>
      <c r="BE43" s="5">
        <f t="shared" si="2"/>
        <v>0</v>
      </c>
      <c r="BF43" s="5"/>
      <c r="BG43" s="5">
        <v>0</v>
      </c>
      <c r="BH43" s="5"/>
      <c r="BI43" s="5"/>
      <c r="BJ43" s="5"/>
      <c r="BK43" s="5">
        <v>0</v>
      </c>
      <c r="BL43" s="5"/>
    </row>
    <row r="44" spans="1:64" s="49" customFormat="1" ht="22.35" customHeight="1">
      <c r="A44" s="26"/>
      <c r="B44" s="51" t="s">
        <v>52</v>
      </c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7"/>
      <c r="AZ44" s="47"/>
      <c r="BA44" s="4" t="s">
        <v>16</v>
      </c>
      <c r="BB44" s="4" t="s">
        <v>68</v>
      </c>
      <c r="BC44" s="4" t="s">
        <v>45</v>
      </c>
      <c r="BD44" s="4" t="s">
        <v>46</v>
      </c>
      <c r="BE44" s="5">
        <f t="shared" si="2"/>
        <v>40000</v>
      </c>
      <c r="BF44" s="5"/>
      <c r="BG44" s="5">
        <v>0</v>
      </c>
      <c r="BH44" s="5"/>
      <c r="BI44" s="5"/>
      <c r="BJ44" s="5"/>
      <c r="BK44" s="5">
        <v>40000</v>
      </c>
      <c r="BL44" s="5"/>
    </row>
    <row r="45" spans="1:64" s="49" customFormat="1" ht="22.35" customHeight="1">
      <c r="A45" s="26"/>
      <c r="B45" s="51" t="s">
        <v>53</v>
      </c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7"/>
      <c r="AZ45" s="47"/>
      <c r="BA45" s="4" t="s">
        <v>16</v>
      </c>
      <c r="BB45" s="4" t="s">
        <v>66</v>
      </c>
      <c r="BC45" s="4" t="s">
        <v>45</v>
      </c>
      <c r="BD45" s="4" t="s">
        <v>46</v>
      </c>
      <c r="BE45" s="5">
        <f t="shared" si="2"/>
        <v>760000</v>
      </c>
      <c r="BF45" s="5"/>
      <c r="BG45" s="5">
        <f>730000+30000</f>
        <v>760000</v>
      </c>
      <c r="BH45" s="5"/>
      <c r="BI45" s="5"/>
      <c r="BJ45" s="5"/>
      <c r="BK45" s="5">
        <v>0</v>
      </c>
      <c r="BL45" s="5"/>
    </row>
    <row r="46" spans="1:64" s="49" customFormat="1" ht="22.35" customHeight="1">
      <c r="A46" s="26"/>
      <c r="B46" s="51" t="s">
        <v>53</v>
      </c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7"/>
      <c r="AZ46" s="47"/>
      <c r="BA46" s="4" t="s">
        <v>16</v>
      </c>
      <c r="BB46" s="4" t="s">
        <v>68</v>
      </c>
      <c r="BC46" s="4" t="s">
        <v>45</v>
      </c>
      <c r="BD46" s="4" t="s">
        <v>46</v>
      </c>
      <c r="BE46" s="5">
        <f t="shared" si="2"/>
        <v>50000</v>
      </c>
      <c r="BF46" s="5"/>
      <c r="BG46" s="5">
        <v>0</v>
      </c>
      <c r="BH46" s="5"/>
      <c r="BI46" s="5"/>
      <c r="BJ46" s="5"/>
      <c r="BK46" s="5">
        <v>50000</v>
      </c>
      <c r="BL46" s="5"/>
    </row>
    <row r="47" spans="1:64" s="49" customFormat="1" ht="22.35" customHeight="1">
      <c r="A47" s="26"/>
      <c r="B47" s="51" t="s">
        <v>54</v>
      </c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7"/>
      <c r="AZ47" s="47"/>
      <c r="BA47" s="4" t="s">
        <v>16</v>
      </c>
      <c r="BB47" s="4" t="s">
        <v>66</v>
      </c>
      <c r="BC47" s="4" t="s">
        <v>45</v>
      </c>
      <c r="BD47" s="4" t="s">
        <v>46</v>
      </c>
      <c r="BE47" s="5">
        <f t="shared" si="2"/>
        <v>0</v>
      </c>
      <c r="BF47" s="5"/>
      <c r="BG47" s="5">
        <v>0</v>
      </c>
      <c r="BH47" s="5"/>
      <c r="BI47" s="5"/>
      <c r="BJ47" s="5"/>
      <c r="BK47" s="5">
        <v>0</v>
      </c>
      <c r="BL47" s="5"/>
    </row>
    <row r="48" spans="1:64" s="49" customFormat="1" ht="22.35" customHeight="1">
      <c r="A48" s="26"/>
      <c r="B48" s="51" t="s">
        <v>54</v>
      </c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7"/>
      <c r="AZ48" s="47"/>
      <c r="BA48" s="4" t="s">
        <v>16</v>
      </c>
      <c r="BB48" s="4" t="s">
        <v>68</v>
      </c>
      <c r="BC48" s="4" t="s">
        <v>45</v>
      </c>
      <c r="BD48" s="4" t="s">
        <v>46</v>
      </c>
      <c r="BE48" s="5">
        <f t="shared" si="2"/>
        <v>0</v>
      </c>
      <c r="BF48" s="5"/>
      <c r="BG48" s="5">
        <v>0</v>
      </c>
      <c r="BH48" s="5"/>
      <c r="BI48" s="5"/>
      <c r="BJ48" s="5"/>
      <c r="BK48" s="5">
        <v>0</v>
      </c>
      <c r="BL48" s="5"/>
    </row>
    <row r="49" spans="1:64" s="49" customFormat="1" ht="22.35" customHeight="1">
      <c r="A49" s="26"/>
      <c r="B49" s="51" t="s">
        <v>55</v>
      </c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7"/>
      <c r="AZ49" s="47"/>
      <c r="BA49" s="4" t="s">
        <v>16</v>
      </c>
      <c r="BB49" s="4" t="s">
        <v>66</v>
      </c>
      <c r="BC49" s="4" t="s">
        <v>45</v>
      </c>
      <c r="BD49" s="4" t="s">
        <v>46</v>
      </c>
      <c r="BE49" s="5">
        <f t="shared" si="2"/>
        <v>950258</v>
      </c>
      <c r="BF49" s="5"/>
      <c r="BG49" s="5">
        <f>920258+30000</f>
        <v>950258</v>
      </c>
      <c r="BH49" s="5"/>
      <c r="BI49" s="5"/>
      <c r="BJ49" s="5"/>
      <c r="BK49" s="5">
        <v>0</v>
      </c>
      <c r="BL49" s="5"/>
    </row>
    <row r="50" spans="1:64" s="49" customFormat="1" ht="22.35" customHeight="1">
      <c r="A50" s="26"/>
      <c r="B50" s="51" t="s">
        <v>55</v>
      </c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7"/>
      <c r="AZ50" s="47"/>
      <c r="BA50" s="4" t="s">
        <v>16</v>
      </c>
      <c r="BB50" s="4" t="s">
        <v>68</v>
      </c>
      <c r="BC50" s="4" t="s">
        <v>45</v>
      </c>
      <c r="BD50" s="4" t="s">
        <v>46</v>
      </c>
      <c r="BE50" s="5">
        <f t="shared" si="2"/>
        <v>490174</v>
      </c>
      <c r="BF50" s="5"/>
      <c r="BG50" s="5">
        <v>0</v>
      </c>
      <c r="BH50" s="5"/>
      <c r="BI50" s="5"/>
      <c r="BJ50" s="5"/>
      <c r="BK50" s="5">
        <v>490174</v>
      </c>
      <c r="BL50" s="5"/>
    </row>
    <row r="51" spans="1:64" s="49" customFormat="1" ht="22.35" customHeight="1">
      <c r="A51" s="26"/>
      <c r="B51" s="51" t="s">
        <v>56</v>
      </c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7"/>
      <c r="AZ51" s="47"/>
      <c r="BA51" s="4" t="s">
        <v>16</v>
      </c>
      <c r="BB51" s="4" t="s">
        <v>66</v>
      </c>
      <c r="BC51" s="4" t="s">
        <v>45</v>
      </c>
      <c r="BD51" s="4" t="s">
        <v>46</v>
      </c>
      <c r="BE51" s="5">
        <f t="shared" si="2"/>
        <v>164000</v>
      </c>
      <c r="BF51" s="5"/>
      <c r="BG51" s="5">
        <v>164000</v>
      </c>
      <c r="BH51" s="5"/>
      <c r="BI51" s="5"/>
      <c r="BJ51" s="5"/>
      <c r="BK51" s="5">
        <v>0</v>
      </c>
      <c r="BL51" s="5"/>
    </row>
    <row r="52" spans="1:64" s="49" customFormat="1" ht="22.35" customHeight="1">
      <c r="A52" s="26"/>
      <c r="B52" s="51" t="s">
        <v>56</v>
      </c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7"/>
      <c r="AZ52" s="47"/>
      <c r="BA52" s="4" t="s">
        <v>16</v>
      </c>
      <c r="BB52" s="4" t="s">
        <v>68</v>
      </c>
      <c r="BC52" s="4" t="s">
        <v>45</v>
      </c>
      <c r="BD52" s="4" t="s">
        <v>46</v>
      </c>
      <c r="BE52" s="5">
        <f t="shared" si="2"/>
        <v>273200</v>
      </c>
      <c r="BF52" s="5"/>
      <c r="BG52" s="5"/>
      <c r="BH52" s="5"/>
      <c r="BI52" s="5"/>
      <c r="BJ52" s="5"/>
      <c r="BK52" s="5">
        <v>273200</v>
      </c>
      <c r="BL52" s="5"/>
    </row>
    <row r="53" spans="1:64" s="49" customFormat="1" ht="22.35" customHeight="1">
      <c r="A53" s="26"/>
      <c r="B53" s="51" t="s">
        <v>56</v>
      </c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7"/>
      <c r="AZ53" s="47"/>
      <c r="BA53" s="4" t="s">
        <v>16</v>
      </c>
      <c r="BB53" s="4" t="s">
        <v>66</v>
      </c>
      <c r="BC53" s="4" t="s">
        <v>45</v>
      </c>
      <c r="BD53" s="4" t="s">
        <v>63</v>
      </c>
      <c r="BE53" s="5">
        <f t="shared" si="2"/>
        <v>0</v>
      </c>
      <c r="BF53" s="5"/>
      <c r="BG53" s="5">
        <v>0</v>
      </c>
      <c r="BH53" s="5"/>
      <c r="BI53" s="5"/>
      <c r="BJ53" s="5"/>
      <c r="BK53" s="5">
        <v>0</v>
      </c>
      <c r="BL53" s="5"/>
    </row>
    <row r="54" spans="1:64" s="49" customFormat="1" ht="22.35" customHeight="1">
      <c r="A54" s="26"/>
      <c r="B54" s="51" t="s">
        <v>57</v>
      </c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7"/>
      <c r="AZ54" s="47"/>
      <c r="BA54" s="4" t="s">
        <v>16</v>
      </c>
      <c r="BB54" s="4" t="s">
        <v>66</v>
      </c>
      <c r="BC54" s="4" t="s">
        <v>45</v>
      </c>
      <c r="BD54" s="4" t="s">
        <v>46</v>
      </c>
      <c r="BE54" s="5">
        <f t="shared" si="2"/>
        <v>30000</v>
      </c>
      <c r="BF54" s="5"/>
      <c r="BG54" s="5">
        <v>0</v>
      </c>
      <c r="BH54" s="5"/>
      <c r="BI54" s="5"/>
      <c r="BJ54" s="5"/>
      <c r="BK54" s="5">
        <v>30000</v>
      </c>
      <c r="BL54" s="5"/>
    </row>
    <row r="55" spans="1:64" s="49" customFormat="1" ht="22.35" customHeight="1">
      <c r="A55" s="26"/>
      <c r="B55" s="51" t="s">
        <v>57</v>
      </c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7"/>
      <c r="AZ55" s="47"/>
      <c r="BA55" s="4" t="s">
        <v>16</v>
      </c>
      <c r="BB55" s="4" t="s">
        <v>68</v>
      </c>
      <c r="BC55" s="4" t="s">
        <v>45</v>
      </c>
      <c r="BD55" s="4" t="s">
        <v>46</v>
      </c>
      <c r="BE55" s="5">
        <f t="shared" si="2"/>
        <v>250000</v>
      </c>
      <c r="BF55" s="5"/>
      <c r="BG55" s="5">
        <v>250000</v>
      </c>
      <c r="BH55" s="5"/>
      <c r="BI55" s="5"/>
      <c r="BJ55" s="5"/>
      <c r="BK55" s="5">
        <v>0</v>
      </c>
      <c r="BL55" s="5"/>
    </row>
    <row r="56" spans="1:64" s="49" customFormat="1" ht="22.35" customHeight="1">
      <c r="A56" s="26"/>
      <c r="B56" s="51" t="s">
        <v>58</v>
      </c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7"/>
      <c r="AZ56" s="47"/>
      <c r="BA56" s="4" t="s">
        <v>16</v>
      </c>
      <c r="BB56" s="4" t="s">
        <v>66</v>
      </c>
      <c r="BC56" s="4" t="s">
        <v>45</v>
      </c>
      <c r="BD56" s="4" t="s">
        <v>46</v>
      </c>
      <c r="BE56" s="5">
        <f t="shared" si="2"/>
        <v>0</v>
      </c>
      <c r="BF56" s="5"/>
      <c r="BG56" s="5">
        <v>0</v>
      </c>
      <c r="BH56" s="5"/>
      <c r="BI56" s="5"/>
      <c r="BJ56" s="5"/>
      <c r="BK56" s="5">
        <v>0</v>
      </c>
      <c r="BL56" s="5"/>
    </row>
    <row r="57" spans="1:64" s="49" customFormat="1" ht="22.35" customHeight="1">
      <c r="A57" s="26"/>
      <c r="B57" s="51" t="s">
        <v>58</v>
      </c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7"/>
      <c r="AZ57" s="47"/>
      <c r="BA57" s="4" t="s">
        <v>16</v>
      </c>
      <c r="BB57" s="4" t="s">
        <v>68</v>
      </c>
      <c r="BC57" s="4" t="s">
        <v>45</v>
      </c>
      <c r="BD57" s="4" t="s">
        <v>46</v>
      </c>
      <c r="BE57" s="5">
        <f t="shared" si="2"/>
        <v>120000</v>
      </c>
      <c r="BF57" s="5"/>
      <c r="BG57" s="5">
        <v>0</v>
      </c>
      <c r="BH57" s="5"/>
      <c r="BI57" s="5"/>
      <c r="BJ57" s="5"/>
      <c r="BK57" s="5">
        <v>120000</v>
      </c>
      <c r="BL57" s="5"/>
    </row>
    <row r="58" spans="1:64" s="49" customFormat="1" ht="22.35" customHeight="1">
      <c r="A58" s="26"/>
      <c r="B58" s="51" t="s">
        <v>59</v>
      </c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7"/>
      <c r="AZ58" s="47"/>
      <c r="BA58" s="4" t="s">
        <v>16</v>
      </c>
      <c r="BB58" s="4" t="s">
        <v>66</v>
      </c>
      <c r="BC58" s="4" t="s">
        <v>45</v>
      </c>
      <c r="BD58" s="4" t="s">
        <v>46</v>
      </c>
      <c r="BE58" s="5">
        <f t="shared" si="2"/>
        <v>559000</v>
      </c>
      <c r="BF58" s="5"/>
      <c r="BG58" s="5">
        <f>549000+10000</f>
        <v>559000</v>
      </c>
      <c r="BH58" s="5"/>
      <c r="BI58" s="5"/>
      <c r="BJ58" s="5"/>
      <c r="BK58" s="5">
        <v>0</v>
      </c>
      <c r="BL58" s="5"/>
    </row>
    <row r="59" spans="1:64" s="49" customFormat="1" ht="22.35" customHeight="1">
      <c r="A59" s="26"/>
      <c r="B59" s="51" t="s">
        <v>59</v>
      </c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7"/>
      <c r="AZ59" s="47"/>
      <c r="BA59" s="4" t="s">
        <v>16</v>
      </c>
      <c r="BB59" s="4" t="s">
        <v>68</v>
      </c>
      <c r="BC59" s="4" t="s">
        <v>45</v>
      </c>
      <c r="BD59" s="4" t="s">
        <v>46</v>
      </c>
      <c r="BE59" s="5">
        <f t="shared" si="2"/>
        <v>2188220</v>
      </c>
      <c r="BF59" s="5"/>
      <c r="BG59" s="5">
        <v>0</v>
      </c>
      <c r="BH59" s="5"/>
      <c r="BI59" s="5"/>
      <c r="BJ59" s="5"/>
      <c r="BK59" s="5">
        <f>2158220+30000</f>
        <v>2188220</v>
      </c>
      <c r="BL59" s="5"/>
    </row>
    <row r="60" spans="1:64" s="49" customFormat="1" ht="22.35" customHeight="1">
      <c r="A60" s="26"/>
      <c r="B60" s="58" t="s">
        <v>34</v>
      </c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40"/>
      <c r="AY60" s="42"/>
      <c r="AZ60" s="47">
        <v>300</v>
      </c>
      <c r="BA60" s="4" t="s">
        <v>16</v>
      </c>
      <c r="BB60" s="4"/>
      <c r="BC60" s="4"/>
      <c r="BD60" s="4"/>
      <c r="BE60" s="5"/>
      <c r="BF60" s="5"/>
      <c r="BG60" s="5"/>
      <c r="BH60" s="5"/>
      <c r="BI60" s="5"/>
      <c r="BJ60" s="5"/>
      <c r="BK60" s="5"/>
      <c r="BL60" s="5"/>
    </row>
    <row r="61" spans="1:64" s="49" customFormat="1" ht="22.35" customHeight="1">
      <c r="A61" s="26"/>
      <c r="B61" s="58" t="s">
        <v>35</v>
      </c>
      <c r="C61" s="56" t="s">
        <v>13</v>
      </c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7"/>
      <c r="AZ61" s="47">
        <v>310</v>
      </c>
      <c r="BA61" s="4"/>
      <c r="BB61" s="4"/>
      <c r="BC61" s="4"/>
      <c r="BD61" s="4"/>
      <c r="BE61" s="5"/>
      <c r="BF61" s="5"/>
      <c r="BG61" s="5"/>
      <c r="BH61" s="5"/>
      <c r="BI61" s="5"/>
      <c r="BJ61" s="5"/>
      <c r="BK61" s="5"/>
      <c r="BL61" s="5"/>
    </row>
    <row r="62" spans="1:64" s="49" customFormat="1" ht="22.35" customHeight="1">
      <c r="A62" s="26"/>
      <c r="B62" s="58" t="s">
        <v>36</v>
      </c>
      <c r="C62" s="56" t="s">
        <v>13</v>
      </c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7"/>
      <c r="AZ62" s="47">
        <v>320</v>
      </c>
      <c r="BA62" s="4"/>
      <c r="BB62" s="4"/>
      <c r="BC62" s="4"/>
      <c r="BD62" s="4"/>
      <c r="BE62" s="5"/>
      <c r="BF62" s="5"/>
      <c r="BG62" s="5"/>
      <c r="BH62" s="5"/>
      <c r="BI62" s="5"/>
      <c r="BJ62" s="5"/>
      <c r="BK62" s="5"/>
      <c r="BL62" s="5"/>
    </row>
    <row r="63" spans="1:64" s="49" customFormat="1" ht="22.35" customHeight="1">
      <c r="A63" s="26"/>
      <c r="B63" s="58" t="s">
        <v>37</v>
      </c>
      <c r="C63" s="56" t="s">
        <v>13</v>
      </c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7"/>
      <c r="AZ63" s="47">
        <v>400</v>
      </c>
      <c r="BA63" s="4"/>
      <c r="BB63" s="4"/>
      <c r="BC63" s="4"/>
      <c r="BD63" s="4"/>
      <c r="BE63" s="5"/>
      <c r="BF63" s="5"/>
      <c r="BG63" s="5"/>
      <c r="BH63" s="5"/>
      <c r="BI63" s="5"/>
      <c r="BJ63" s="5"/>
      <c r="BK63" s="5"/>
      <c r="BL63" s="5"/>
    </row>
    <row r="64" spans="1:64" s="49" customFormat="1" ht="22.35" customHeight="1">
      <c r="A64" s="26"/>
      <c r="B64" s="58" t="s">
        <v>38</v>
      </c>
      <c r="C64" s="56" t="s">
        <v>13</v>
      </c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7"/>
      <c r="AZ64" s="47">
        <v>410</v>
      </c>
      <c r="BA64" s="4"/>
      <c r="BB64" s="4"/>
      <c r="BC64" s="4"/>
      <c r="BD64" s="4"/>
      <c r="BE64" s="5"/>
      <c r="BF64" s="5"/>
      <c r="BG64" s="5"/>
      <c r="BH64" s="5"/>
      <c r="BI64" s="5"/>
      <c r="BJ64" s="5"/>
      <c r="BK64" s="5"/>
      <c r="BL64" s="5"/>
    </row>
    <row r="65" spans="1:64" s="49" customFormat="1" ht="22.35" customHeight="1">
      <c r="A65" s="26"/>
      <c r="B65" s="58" t="s">
        <v>39</v>
      </c>
      <c r="C65" s="56" t="s">
        <v>13</v>
      </c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7"/>
      <c r="AZ65" s="47">
        <v>420</v>
      </c>
      <c r="BA65" s="4"/>
      <c r="BB65" s="4"/>
      <c r="BC65" s="4"/>
      <c r="BD65" s="4"/>
      <c r="BE65" s="5"/>
      <c r="BF65" s="5"/>
      <c r="BG65" s="5"/>
      <c r="BH65" s="5"/>
      <c r="BI65" s="5"/>
      <c r="BJ65" s="5"/>
      <c r="BK65" s="5"/>
      <c r="BL65" s="5"/>
    </row>
    <row r="66" spans="1:64" s="49" customFormat="1" ht="22.35" customHeight="1">
      <c r="A66" s="26"/>
      <c r="B66" s="58" t="s">
        <v>14</v>
      </c>
      <c r="C66" s="56" t="s">
        <v>13</v>
      </c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7"/>
      <c r="AZ66" s="47" t="s">
        <v>15</v>
      </c>
      <c r="BA66" s="4" t="s">
        <v>16</v>
      </c>
      <c r="BB66" s="14"/>
      <c r="BC66" s="4"/>
      <c r="BD66" s="4"/>
      <c r="BE66" s="5"/>
      <c r="BF66" s="5"/>
      <c r="BG66" s="5"/>
      <c r="BH66" s="5"/>
      <c r="BI66" s="5"/>
      <c r="BJ66" s="5"/>
      <c r="BK66" s="5"/>
      <c r="BL66" s="5"/>
    </row>
    <row r="67" spans="1:64" s="49" customFormat="1" ht="22.35" customHeight="1">
      <c r="A67" s="26"/>
      <c r="B67" s="58" t="s">
        <v>17</v>
      </c>
      <c r="C67" s="56" t="s">
        <v>13</v>
      </c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7"/>
      <c r="AZ67" s="47">
        <v>600</v>
      </c>
      <c r="BA67" s="4" t="s">
        <v>16</v>
      </c>
      <c r="BB67" s="4"/>
      <c r="BC67" s="4"/>
      <c r="BD67" s="4"/>
      <c r="BE67" s="5"/>
      <c r="BF67" s="5"/>
      <c r="BG67" s="5"/>
      <c r="BH67" s="5"/>
      <c r="BI67" s="5"/>
      <c r="BJ67" s="5"/>
      <c r="BK67" s="5"/>
      <c r="BL67" s="5"/>
    </row>
  </sheetData>
  <mergeCells count="78">
    <mergeCell ref="A1:AW1"/>
    <mergeCell ref="A2:BL2"/>
    <mergeCell ref="A3:AW3"/>
    <mergeCell ref="A4:AY7"/>
    <mergeCell ref="AZ4:AZ7"/>
    <mergeCell ref="BA4:BA7"/>
    <mergeCell ref="BB4:BB7"/>
    <mergeCell ref="BC4:BC7"/>
    <mergeCell ref="BD4:BD7"/>
    <mergeCell ref="BE4:BL4"/>
    <mergeCell ref="B13:AY13"/>
    <mergeCell ref="BE5:BE7"/>
    <mergeCell ref="BF5:BF7"/>
    <mergeCell ref="BG5:BL5"/>
    <mergeCell ref="BG6:BG7"/>
    <mergeCell ref="BH6:BH7"/>
    <mergeCell ref="BI6:BI7"/>
    <mergeCell ref="BJ6:BJ7"/>
    <mergeCell ref="BK6:BL6"/>
    <mergeCell ref="A8:AY8"/>
    <mergeCell ref="B9:AY9"/>
    <mergeCell ref="B10:AY10"/>
    <mergeCell ref="B11:AY11"/>
    <mergeCell ref="B12:AY12"/>
    <mergeCell ref="B24:AW24"/>
    <mergeCell ref="B14:AY14"/>
    <mergeCell ref="B15:AY15"/>
    <mergeCell ref="B16:AY16"/>
    <mergeCell ref="B17:AY17"/>
    <mergeCell ref="B18:AY18"/>
    <mergeCell ref="B19:AY19"/>
    <mergeCell ref="B20:AY20"/>
    <mergeCell ref="B21:AY21"/>
    <mergeCell ref="B22:AY22"/>
    <mergeCell ref="B23:AW23"/>
    <mergeCell ref="B36:AY36"/>
    <mergeCell ref="B25:AW25"/>
    <mergeCell ref="A26:AW26"/>
    <mergeCell ref="A27:AW27"/>
    <mergeCell ref="B28:AW28"/>
    <mergeCell ref="B29:AW29"/>
    <mergeCell ref="B30:AY30"/>
    <mergeCell ref="B31:AY31"/>
    <mergeCell ref="B32:AY32"/>
    <mergeCell ref="B33:AW33"/>
    <mergeCell ref="B34:AY34"/>
    <mergeCell ref="B35:AY35"/>
    <mergeCell ref="B48:AY48"/>
    <mergeCell ref="B37:AY37"/>
    <mergeCell ref="B38:AY38"/>
    <mergeCell ref="B39:AY39"/>
    <mergeCell ref="B40:AY40"/>
    <mergeCell ref="B41:AY41"/>
    <mergeCell ref="B42:AY42"/>
    <mergeCell ref="B43:AY43"/>
    <mergeCell ref="B44:AY44"/>
    <mergeCell ref="B45:AY45"/>
    <mergeCell ref="B46:AY46"/>
    <mergeCell ref="B47:AY47"/>
    <mergeCell ref="B60:AW60"/>
    <mergeCell ref="B49:AY49"/>
    <mergeCell ref="B50:AY50"/>
    <mergeCell ref="B51:AY51"/>
    <mergeCell ref="B52:AY52"/>
    <mergeCell ref="B53:AY53"/>
    <mergeCell ref="B54:AY54"/>
    <mergeCell ref="B55:AY55"/>
    <mergeCell ref="B56:AY56"/>
    <mergeCell ref="B57:AY57"/>
    <mergeCell ref="B58:AY58"/>
    <mergeCell ref="B59:AY59"/>
    <mergeCell ref="B67:AY67"/>
    <mergeCell ref="B61:AY61"/>
    <mergeCell ref="B62:AY62"/>
    <mergeCell ref="B63:AY63"/>
    <mergeCell ref="B64:AY64"/>
    <mergeCell ref="B65:AY65"/>
    <mergeCell ref="B66:AY66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2019</vt:lpstr>
      <vt:lpstr>2020</vt:lpstr>
      <vt:lpstr>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rep:2.39.2.128</dc:description>
  <cp:lastModifiedBy>ADMIN</cp:lastModifiedBy>
  <cp:lastPrinted>2018-12-26T10:44:21Z</cp:lastPrinted>
  <dcterms:created xsi:type="dcterms:W3CDTF">2016-11-14T06:43:55Z</dcterms:created>
  <dcterms:modified xsi:type="dcterms:W3CDTF">2019-01-10T05:08:30Z</dcterms:modified>
</cp:coreProperties>
</file>